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satoh\Documents\uploadwork\publication\リスクアセスメント2022\"/>
    </mc:Choice>
  </mc:AlternateContent>
  <xr:revisionPtr revIDLastSave="0" documentId="13_ncr:1_{C2D48418-0A4E-4A5D-8906-4B3A53679D60}" xr6:coauthVersionLast="47" xr6:coauthVersionMax="47" xr10:uidLastSave="{00000000-0000-0000-0000-000000000000}"/>
  <bookViews>
    <workbookView xWindow="-108" yWindow="-108" windowWidth="23256" windowHeight="12456" tabRatio="686" xr2:uid="{00000000-000D-0000-FFFF-FFFF00000000}"/>
  </bookViews>
  <sheets>
    <sheet name="1" sheetId="4" r:id="rId1"/>
    <sheet name="2" sheetId="5" r:id="rId2"/>
    <sheet name="3" sheetId="7" r:id="rId3"/>
    <sheet name="4" sheetId="8" r:id="rId4"/>
    <sheet name="5" sheetId="9" r:id="rId5"/>
    <sheet name="6" sheetId="6" r:id="rId6"/>
    <sheet name="★シート7の記入前に★" sheetId="37" r:id="rId7"/>
    <sheet name="7-1" sheetId="33" r:id="rId8"/>
    <sheet name="7-2" sheetId="27" r:id="rId9"/>
    <sheet name="８-1" sheetId="35" r:id="rId10"/>
    <sheet name="８-2" sheetId="28" r:id="rId11"/>
    <sheet name="作業条件確認シート" sheetId="1" r:id="rId12"/>
    <sheet name="引き金事象チェックシート" sheetId="2" r:id="rId13"/>
    <sheet name="シナリオ検討シート（１）【設備・装置・道具の不具合】" sheetId="3" r:id="rId14"/>
    <sheet name="シナリオ検討シート（2‐1）【ヒューマンエラー】" sheetId="34" r:id="rId15"/>
    <sheet name="シナリオ検討シート（2-2）【ヒューマンエラー】" sheetId="26" r:id="rId16"/>
    <sheet name="爆発性雰囲気形成防止対策例" sheetId="29" r:id="rId17"/>
    <sheet name="着火源発現防止対策例" sheetId="30" r:id="rId18"/>
    <sheet name="静電気火花発現防止対策例" sheetId="31" r:id="rId19"/>
    <sheet name="結果事象の記載方針" sheetId="32" r:id="rId20"/>
  </sheets>
  <definedNames>
    <definedName name="_xlnm._FilterDatabase" localSheetId="0" hidden="1">'1'!$C$6:$C$9</definedName>
    <definedName name="_xlnm.Print_Titles" localSheetId="13">'シナリオ検討シート（１）【設備・装置・道具の不具合】'!$2:$3</definedName>
    <definedName name="_xlnm.Print_Titles" localSheetId="14">'シナリオ検討シート（2‐1）【ヒューマンエラー】'!$2:$3</definedName>
    <definedName name="_xlnm.Print_Titles" localSheetId="15">'シナリオ検討シート（2-2）【ヒューマンエラー】'!$2:$3</definedName>
    <definedName name="_xlnm.Print_Titles" localSheetId="12">引き金事象チェックシート!$2:$4</definedName>
    <definedName name="_xlnm.Print_Titles" localSheetId="11">作業条件確認シート!$2:$4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83" i="28" l="1"/>
  <c r="G417" i="35"/>
  <c r="F683" i="28"/>
  <c r="F417" i="35"/>
  <c r="G648" i="28"/>
  <c r="G396" i="35"/>
  <c r="F648" i="28"/>
  <c r="F396" i="35"/>
  <c r="G613" i="28"/>
  <c r="G375" i="35"/>
  <c r="F613" i="28"/>
  <c r="F375" i="35"/>
  <c r="G578" i="28"/>
  <c r="G354" i="35"/>
  <c r="F578" i="28"/>
  <c r="F354" i="35"/>
  <c r="G543" i="28"/>
  <c r="G333" i="35"/>
  <c r="F543" i="28"/>
  <c r="F333" i="35"/>
  <c r="G508" i="28"/>
  <c r="G312" i="35"/>
  <c r="F508" i="28"/>
  <c r="F312" i="35"/>
  <c r="G473" i="28"/>
  <c r="G291" i="35"/>
  <c r="F473" i="28"/>
  <c r="F291" i="35"/>
  <c r="G438" i="28"/>
  <c r="G270" i="35"/>
  <c r="F438" i="28"/>
  <c r="F270" i="35"/>
  <c r="G403" i="28"/>
  <c r="G249" i="35"/>
  <c r="F403" i="28"/>
  <c r="F249" i="35"/>
  <c r="G368" i="28"/>
  <c r="G228" i="35"/>
  <c r="F368" i="28"/>
  <c r="F228" i="35"/>
  <c r="G333" i="28"/>
  <c r="G207" i="35"/>
  <c r="F333" i="28"/>
  <c r="F207" i="35"/>
  <c r="G298" i="28"/>
  <c r="G186" i="35"/>
  <c r="F298" i="28"/>
  <c r="F186" i="35"/>
  <c r="G263" i="28"/>
  <c r="G165" i="35"/>
  <c r="F263" i="28"/>
  <c r="F165" i="35"/>
  <c r="G228" i="28"/>
  <c r="G144" i="35"/>
  <c r="F228" i="28"/>
  <c r="F144" i="35"/>
  <c r="G193" i="28"/>
  <c r="G123" i="35"/>
  <c r="F193" i="28"/>
  <c r="F123" i="35"/>
  <c r="G158" i="28"/>
  <c r="G102" i="35"/>
  <c r="F158" i="28"/>
  <c r="F102" i="35"/>
  <c r="G123" i="28"/>
  <c r="G81" i="35"/>
  <c r="F123" i="28"/>
  <c r="F81" i="35"/>
  <c r="G88" i="28"/>
  <c r="G60" i="35"/>
  <c r="F88" i="28"/>
  <c r="F60" i="35"/>
  <c r="G53" i="28"/>
  <c r="G39" i="35"/>
  <c r="F53" i="28"/>
  <c r="F39" i="35"/>
  <c r="G18" i="28"/>
  <c r="G18" i="35"/>
  <c r="F18" i="28"/>
  <c r="F18" i="35"/>
  <c r="G208" i="6"/>
  <c r="F208" i="6"/>
  <c r="G198" i="6"/>
  <c r="F198" i="6"/>
  <c r="G188" i="6"/>
  <c r="F188" i="6"/>
  <c r="G178" i="6"/>
  <c r="F178" i="6"/>
  <c r="G168" i="6"/>
  <c r="F168" i="6"/>
  <c r="G158" i="6"/>
  <c r="F158" i="6"/>
  <c r="G148" i="6"/>
  <c r="F148" i="6"/>
  <c r="G138" i="6"/>
  <c r="F138" i="6"/>
  <c r="G128" i="6"/>
  <c r="F128" i="6"/>
  <c r="G118" i="6"/>
  <c r="F118" i="6"/>
  <c r="G108" i="6"/>
  <c r="F108" i="6"/>
  <c r="F98" i="6"/>
  <c r="G98" i="6"/>
  <c r="G88" i="6"/>
  <c r="F88" i="6"/>
  <c r="G78" i="6"/>
  <c r="F78" i="6"/>
  <c r="G68" i="6"/>
  <c r="F68" i="6"/>
  <c r="G58" i="6"/>
  <c r="F58" i="6"/>
  <c r="G48" i="6"/>
  <c r="F48" i="6"/>
  <c r="G38" i="6"/>
  <c r="F38" i="6"/>
  <c r="G28" i="6"/>
  <c r="F28" i="6"/>
  <c r="G18" i="6"/>
  <c r="F18" i="6"/>
  <c r="E669" i="26" l="1"/>
  <c r="D669" i="26"/>
  <c r="E634" i="26"/>
  <c r="D634" i="26"/>
  <c r="E599" i="26"/>
  <c r="D599" i="26"/>
  <c r="E564" i="26"/>
  <c r="D564" i="26"/>
  <c r="E529" i="26"/>
  <c r="D529" i="26"/>
  <c r="E494" i="26"/>
  <c r="D494" i="26"/>
  <c r="E459" i="26"/>
  <c r="D459" i="26"/>
  <c r="E424" i="26"/>
  <c r="D424" i="26"/>
  <c r="E389" i="26"/>
  <c r="D389" i="26"/>
  <c r="E354" i="26"/>
  <c r="D354" i="26"/>
  <c r="E319" i="26"/>
  <c r="D319" i="26"/>
  <c r="E284" i="26"/>
  <c r="D284" i="26"/>
  <c r="E249" i="26"/>
  <c r="D249" i="26"/>
  <c r="E214" i="26"/>
  <c r="D214" i="26"/>
  <c r="E179" i="26"/>
  <c r="D179" i="26"/>
  <c r="E144" i="26"/>
  <c r="D144" i="26"/>
  <c r="E109" i="26"/>
  <c r="D109" i="26"/>
  <c r="E74" i="26"/>
  <c r="D74" i="26"/>
  <c r="E39" i="26"/>
  <c r="D39" i="26"/>
  <c r="E4" i="26"/>
  <c r="D4" i="26"/>
  <c r="E403" i="34"/>
  <c r="D403" i="34"/>
  <c r="E382" i="34"/>
  <c r="D382" i="34"/>
  <c r="E361" i="34"/>
  <c r="D361" i="34"/>
  <c r="E340" i="34"/>
  <c r="D340" i="34"/>
  <c r="E319" i="34"/>
  <c r="D319" i="34"/>
  <c r="E298" i="34"/>
  <c r="D298" i="34"/>
  <c r="E277" i="34"/>
  <c r="D277" i="34"/>
  <c r="E256" i="34"/>
  <c r="D256" i="34"/>
  <c r="E235" i="34"/>
  <c r="D235" i="34"/>
  <c r="E214" i="34"/>
  <c r="D214" i="34"/>
  <c r="E193" i="34"/>
  <c r="D193" i="34"/>
  <c r="E172" i="34"/>
  <c r="D172" i="34"/>
  <c r="E151" i="34"/>
  <c r="D151" i="34"/>
  <c r="E130" i="34"/>
  <c r="D130" i="34"/>
  <c r="E109" i="34"/>
  <c r="D109" i="34"/>
  <c r="E88" i="34"/>
  <c r="D88" i="34"/>
  <c r="E67" i="34"/>
  <c r="D67" i="34"/>
  <c r="E46" i="34" l="1"/>
  <c r="D46" i="34"/>
  <c r="E25" i="34"/>
  <c r="D25" i="34"/>
  <c r="E194" i="3"/>
  <c r="D194" i="3"/>
  <c r="E184" i="3"/>
  <c r="D184" i="3"/>
  <c r="E174" i="3"/>
  <c r="D174" i="3"/>
  <c r="E164" i="3"/>
  <c r="D164" i="3"/>
  <c r="E154" i="3"/>
  <c r="D154" i="3"/>
  <c r="E144" i="3"/>
  <c r="D144" i="3"/>
  <c r="E134" i="3"/>
  <c r="D134" i="3"/>
  <c r="E124" i="3"/>
  <c r="D124" i="3"/>
  <c r="E114" i="3"/>
  <c r="D114" i="3"/>
  <c r="E104" i="3"/>
  <c r="D104" i="3"/>
  <c r="E94" i="3"/>
  <c r="D94" i="3"/>
  <c r="E84" i="3"/>
  <c r="D84" i="3"/>
  <c r="E74" i="3"/>
  <c r="D74" i="3"/>
  <c r="E64" i="3"/>
  <c r="D64" i="3"/>
  <c r="E54" i="3"/>
  <c r="D54" i="3"/>
  <c r="E44" i="3"/>
  <c r="D44" i="3"/>
  <c r="E34" i="3"/>
  <c r="E24" i="3"/>
  <c r="D34" i="3"/>
  <c r="D24" i="3"/>
  <c r="E14" i="3"/>
  <c r="D14" i="3"/>
  <c r="E4" i="3"/>
  <c r="D4" i="3"/>
  <c r="E4" i="34"/>
  <c r="D4" i="34"/>
  <c r="J100" i="1"/>
  <c r="I100" i="1"/>
  <c r="J95" i="1"/>
  <c r="I95" i="1"/>
  <c r="J90" i="1"/>
  <c r="I90" i="1"/>
  <c r="J85" i="1"/>
  <c r="I85" i="1"/>
  <c r="J80" i="1"/>
  <c r="I80" i="1"/>
  <c r="J75" i="1"/>
  <c r="I75" i="1"/>
  <c r="J70" i="1"/>
  <c r="I70" i="1"/>
  <c r="J65" i="1"/>
  <c r="I65" i="1"/>
  <c r="J60" i="1"/>
  <c r="I60" i="1"/>
  <c r="J55" i="1"/>
  <c r="I55" i="1"/>
  <c r="J50" i="1"/>
  <c r="I50" i="1"/>
  <c r="J45" i="1"/>
  <c r="I45" i="1"/>
  <c r="J40" i="1"/>
  <c r="I40" i="1"/>
  <c r="J35" i="1"/>
  <c r="I35" i="1"/>
  <c r="J30" i="1"/>
  <c r="I30" i="1"/>
  <c r="J25" i="1"/>
  <c r="I25" i="1"/>
  <c r="J20" i="1"/>
  <c r="I20" i="1"/>
  <c r="J15" i="1"/>
  <c r="I15" i="1"/>
  <c r="J10" i="1"/>
  <c r="I10" i="1"/>
  <c r="H15" i="2"/>
  <c r="H10" i="2"/>
  <c r="J5" i="1"/>
  <c r="I5" i="1"/>
  <c r="H100" i="2"/>
  <c r="H95" i="2"/>
  <c r="H90" i="2"/>
  <c r="H85" i="2"/>
  <c r="H80" i="2"/>
  <c r="H75" i="2"/>
  <c r="H70" i="2"/>
  <c r="H65" i="2"/>
  <c r="H60" i="2"/>
  <c r="H55" i="2"/>
  <c r="H50" i="2"/>
  <c r="H45" i="2"/>
  <c r="H40" i="2"/>
  <c r="H35" i="2"/>
  <c r="H30" i="2"/>
  <c r="H25" i="2"/>
  <c r="H20" i="2"/>
  <c r="H5" i="2"/>
  <c r="N113" i="7"/>
  <c r="N108" i="7"/>
  <c r="N103" i="7"/>
  <c r="N98" i="7"/>
  <c r="N93" i="7"/>
  <c r="N88" i="7"/>
  <c r="N83" i="7"/>
  <c r="N78" i="7"/>
  <c r="N73" i="7"/>
  <c r="N68" i="7"/>
  <c r="N63" i="7"/>
  <c r="N58" i="7"/>
  <c r="N53" i="7"/>
  <c r="N48" i="7"/>
  <c r="N43" i="7"/>
  <c r="N38" i="7"/>
  <c r="N33" i="7"/>
  <c r="N28" i="7"/>
  <c r="N23" i="7"/>
  <c r="N18" i="7"/>
  <c r="L58" i="7"/>
  <c r="L53" i="7"/>
  <c r="L48" i="7"/>
  <c r="L43" i="7"/>
  <c r="L38" i="7"/>
  <c r="L33" i="7"/>
  <c r="L28" i="7"/>
  <c r="L23" i="7"/>
  <c r="L18" i="7"/>
  <c r="I100" i="2"/>
  <c r="I95" i="2"/>
  <c r="I90" i="2"/>
  <c r="I85" i="2"/>
  <c r="I80" i="2"/>
  <c r="I75" i="2"/>
  <c r="I70" i="2"/>
  <c r="I65" i="2"/>
  <c r="I60" i="2"/>
  <c r="I55" i="2"/>
  <c r="I50" i="2"/>
  <c r="I45" i="2"/>
  <c r="I40" i="2"/>
  <c r="I35" i="2"/>
  <c r="I30" i="2"/>
  <c r="I25" i="2"/>
  <c r="I20" i="2"/>
  <c r="I15" i="2"/>
  <c r="I10" i="2"/>
  <c r="I5" i="2"/>
  <c r="R20" i="2"/>
  <c r="R25" i="2"/>
  <c r="R30" i="2"/>
  <c r="R35" i="2"/>
  <c r="R40" i="2"/>
  <c r="R45" i="2"/>
  <c r="R50" i="2"/>
  <c r="R55" i="2"/>
  <c r="R60" i="2"/>
  <c r="R65" i="2"/>
  <c r="R70" i="2"/>
  <c r="R75" i="2"/>
  <c r="R80" i="2"/>
  <c r="R85" i="2"/>
  <c r="R90" i="2"/>
  <c r="R95" i="2"/>
  <c r="R100" i="2"/>
  <c r="R15" i="2"/>
  <c r="R10" i="2"/>
  <c r="R5" i="2"/>
  <c r="A1" i="35" l="1"/>
  <c r="A1" i="33"/>
  <c r="K423" i="34" l="1"/>
  <c r="J423" i="34"/>
  <c r="I423" i="34"/>
  <c r="H423" i="34"/>
  <c r="K422" i="34"/>
  <c r="J422" i="34"/>
  <c r="I422" i="34"/>
  <c r="H422" i="34"/>
  <c r="K421" i="34"/>
  <c r="J421" i="34"/>
  <c r="I421" i="34"/>
  <c r="H421" i="34"/>
  <c r="K420" i="34"/>
  <c r="J420" i="34"/>
  <c r="I420" i="34"/>
  <c r="H420" i="34"/>
  <c r="K419" i="34"/>
  <c r="J419" i="34"/>
  <c r="I419" i="34"/>
  <c r="H419" i="34"/>
  <c r="K418" i="34"/>
  <c r="J418" i="34"/>
  <c r="I418" i="34"/>
  <c r="H418" i="34"/>
  <c r="K417" i="34"/>
  <c r="J417" i="34"/>
  <c r="I417" i="34"/>
  <c r="H417" i="34"/>
  <c r="K416" i="34"/>
  <c r="J416" i="34"/>
  <c r="I416" i="34"/>
  <c r="H416" i="34"/>
  <c r="K415" i="34"/>
  <c r="J415" i="34"/>
  <c r="I415" i="34"/>
  <c r="H415" i="34"/>
  <c r="K414" i="34"/>
  <c r="J414" i="34"/>
  <c r="I414" i="34"/>
  <c r="H414" i="34"/>
  <c r="K413" i="34"/>
  <c r="J413" i="34"/>
  <c r="I413" i="34"/>
  <c r="H413" i="34"/>
  <c r="K412" i="34"/>
  <c r="J412" i="34"/>
  <c r="I412" i="34"/>
  <c r="H412" i="34"/>
  <c r="K411" i="34"/>
  <c r="J411" i="34"/>
  <c r="I411" i="34"/>
  <c r="H411" i="34"/>
  <c r="K410" i="34"/>
  <c r="J410" i="34"/>
  <c r="I410" i="34"/>
  <c r="H410" i="34"/>
  <c r="K409" i="34"/>
  <c r="J409" i="34"/>
  <c r="I409" i="34"/>
  <c r="H409" i="34"/>
  <c r="K408" i="34"/>
  <c r="J408" i="34"/>
  <c r="I408" i="34"/>
  <c r="H408" i="34"/>
  <c r="K407" i="34"/>
  <c r="J407" i="34"/>
  <c r="I407" i="34"/>
  <c r="H407" i="34"/>
  <c r="K406" i="34"/>
  <c r="J406" i="34"/>
  <c r="I406" i="34"/>
  <c r="H406" i="34"/>
  <c r="K405" i="34"/>
  <c r="J405" i="34"/>
  <c r="I405" i="34"/>
  <c r="H405" i="34"/>
  <c r="K404" i="34"/>
  <c r="J404" i="34"/>
  <c r="I404" i="34"/>
  <c r="H404" i="34"/>
  <c r="K403" i="34"/>
  <c r="J403" i="34"/>
  <c r="I403" i="34"/>
  <c r="H403" i="34"/>
  <c r="F403" i="34"/>
  <c r="C403" i="34"/>
  <c r="K402" i="34"/>
  <c r="J402" i="34"/>
  <c r="I402" i="34"/>
  <c r="H402" i="34"/>
  <c r="K401" i="34"/>
  <c r="J401" i="34"/>
  <c r="I401" i="34"/>
  <c r="H401" i="34"/>
  <c r="K400" i="34"/>
  <c r="J400" i="34"/>
  <c r="I400" i="34"/>
  <c r="H400" i="34"/>
  <c r="K399" i="34"/>
  <c r="J399" i="34"/>
  <c r="I399" i="34"/>
  <c r="H399" i="34"/>
  <c r="K398" i="34"/>
  <c r="J398" i="34"/>
  <c r="I398" i="34"/>
  <c r="H398" i="34"/>
  <c r="K397" i="34"/>
  <c r="J397" i="34"/>
  <c r="I397" i="34"/>
  <c r="H397" i="34"/>
  <c r="K396" i="34"/>
  <c r="J396" i="34"/>
  <c r="I396" i="34"/>
  <c r="H396" i="34"/>
  <c r="K395" i="34"/>
  <c r="J395" i="34"/>
  <c r="I395" i="34"/>
  <c r="H395" i="34"/>
  <c r="K394" i="34"/>
  <c r="J394" i="34"/>
  <c r="I394" i="34"/>
  <c r="H394" i="34"/>
  <c r="K393" i="34"/>
  <c r="J393" i="34"/>
  <c r="I393" i="34"/>
  <c r="H393" i="34"/>
  <c r="K392" i="34"/>
  <c r="J392" i="34"/>
  <c r="I392" i="34"/>
  <c r="H392" i="34"/>
  <c r="K391" i="34"/>
  <c r="J391" i="34"/>
  <c r="I391" i="34"/>
  <c r="H391" i="34"/>
  <c r="K390" i="34"/>
  <c r="J390" i="34"/>
  <c r="I390" i="34"/>
  <c r="H390" i="34"/>
  <c r="K389" i="34"/>
  <c r="J389" i="34"/>
  <c r="I389" i="34"/>
  <c r="H389" i="34"/>
  <c r="K388" i="34"/>
  <c r="J388" i="34"/>
  <c r="I388" i="34"/>
  <c r="H388" i="34"/>
  <c r="K387" i="34"/>
  <c r="J387" i="34"/>
  <c r="I387" i="34"/>
  <c r="H387" i="34"/>
  <c r="K386" i="34"/>
  <c r="J386" i="34"/>
  <c r="I386" i="34"/>
  <c r="H386" i="34"/>
  <c r="K385" i="34"/>
  <c r="J385" i="34"/>
  <c r="I385" i="34"/>
  <c r="H385" i="34"/>
  <c r="K384" i="34"/>
  <c r="J384" i="34"/>
  <c r="I384" i="34"/>
  <c r="H384" i="34"/>
  <c r="K383" i="34"/>
  <c r="J383" i="34"/>
  <c r="I383" i="34"/>
  <c r="H383" i="34"/>
  <c r="K382" i="34"/>
  <c r="J382" i="34"/>
  <c r="I382" i="34"/>
  <c r="H382" i="34"/>
  <c r="F382" i="34"/>
  <c r="C382" i="34"/>
  <c r="K381" i="34"/>
  <c r="J381" i="34"/>
  <c r="I381" i="34"/>
  <c r="H381" i="34"/>
  <c r="K380" i="34"/>
  <c r="J380" i="34"/>
  <c r="I380" i="34"/>
  <c r="H380" i="34"/>
  <c r="K379" i="34"/>
  <c r="J379" i="34"/>
  <c r="I379" i="34"/>
  <c r="H379" i="34"/>
  <c r="K378" i="34"/>
  <c r="J378" i="34"/>
  <c r="I378" i="34"/>
  <c r="H378" i="34"/>
  <c r="K377" i="34"/>
  <c r="J377" i="34"/>
  <c r="I377" i="34"/>
  <c r="H377" i="34"/>
  <c r="K376" i="34"/>
  <c r="J376" i="34"/>
  <c r="I376" i="34"/>
  <c r="H376" i="34"/>
  <c r="K375" i="34"/>
  <c r="J375" i="34"/>
  <c r="I375" i="34"/>
  <c r="H375" i="34"/>
  <c r="K374" i="34"/>
  <c r="J374" i="34"/>
  <c r="I374" i="34"/>
  <c r="H374" i="34"/>
  <c r="K373" i="34"/>
  <c r="J373" i="34"/>
  <c r="I373" i="34"/>
  <c r="H373" i="34"/>
  <c r="K372" i="34"/>
  <c r="J372" i="34"/>
  <c r="I372" i="34"/>
  <c r="H372" i="34"/>
  <c r="K371" i="34"/>
  <c r="J371" i="34"/>
  <c r="I371" i="34"/>
  <c r="H371" i="34"/>
  <c r="K370" i="34"/>
  <c r="J370" i="34"/>
  <c r="I370" i="34"/>
  <c r="H370" i="34"/>
  <c r="K369" i="34"/>
  <c r="J369" i="34"/>
  <c r="I369" i="34"/>
  <c r="H369" i="34"/>
  <c r="K368" i="34"/>
  <c r="J368" i="34"/>
  <c r="I368" i="34"/>
  <c r="H368" i="34"/>
  <c r="K367" i="34"/>
  <c r="J367" i="34"/>
  <c r="I367" i="34"/>
  <c r="H367" i="34"/>
  <c r="K366" i="34"/>
  <c r="J366" i="34"/>
  <c r="I366" i="34"/>
  <c r="H366" i="34"/>
  <c r="K365" i="34"/>
  <c r="J365" i="34"/>
  <c r="I365" i="34"/>
  <c r="H365" i="34"/>
  <c r="K364" i="34"/>
  <c r="J364" i="34"/>
  <c r="I364" i="34"/>
  <c r="H364" i="34"/>
  <c r="K363" i="34"/>
  <c r="J363" i="34"/>
  <c r="I363" i="34"/>
  <c r="H363" i="34"/>
  <c r="K362" i="34"/>
  <c r="J362" i="34"/>
  <c r="I362" i="34"/>
  <c r="H362" i="34"/>
  <c r="K361" i="34"/>
  <c r="J361" i="34"/>
  <c r="I361" i="34"/>
  <c r="H361" i="34"/>
  <c r="F361" i="34"/>
  <c r="C361" i="34"/>
  <c r="B361" i="34" s="1"/>
  <c r="K360" i="34"/>
  <c r="J360" i="34"/>
  <c r="I360" i="34"/>
  <c r="H360" i="34"/>
  <c r="K359" i="34"/>
  <c r="J359" i="34"/>
  <c r="I359" i="34"/>
  <c r="H359" i="34"/>
  <c r="K358" i="34"/>
  <c r="J358" i="34"/>
  <c r="I358" i="34"/>
  <c r="H358" i="34"/>
  <c r="K357" i="34"/>
  <c r="J357" i="34"/>
  <c r="I357" i="34"/>
  <c r="H357" i="34"/>
  <c r="K356" i="34"/>
  <c r="J356" i="34"/>
  <c r="I356" i="34"/>
  <c r="H356" i="34"/>
  <c r="K355" i="34"/>
  <c r="J355" i="34"/>
  <c r="I355" i="34"/>
  <c r="H355" i="34"/>
  <c r="K354" i="34"/>
  <c r="J354" i="34"/>
  <c r="I354" i="34"/>
  <c r="H354" i="34"/>
  <c r="K353" i="34"/>
  <c r="J353" i="34"/>
  <c r="I353" i="34"/>
  <c r="H353" i="34"/>
  <c r="K352" i="34"/>
  <c r="J352" i="34"/>
  <c r="I352" i="34"/>
  <c r="H352" i="34"/>
  <c r="K351" i="34"/>
  <c r="J351" i="34"/>
  <c r="I351" i="34"/>
  <c r="H351" i="34"/>
  <c r="K350" i="34"/>
  <c r="J350" i="34"/>
  <c r="I350" i="34"/>
  <c r="H350" i="34"/>
  <c r="K349" i="34"/>
  <c r="J349" i="34"/>
  <c r="I349" i="34"/>
  <c r="H349" i="34"/>
  <c r="K348" i="34"/>
  <c r="J348" i="34"/>
  <c r="I348" i="34"/>
  <c r="H348" i="34"/>
  <c r="K347" i="34"/>
  <c r="J347" i="34"/>
  <c r="I347" i="34"/>
  <c r="H347" i="34"/>
  <c r="K346" i="34"/>
  <c r="J346" i="34"/>
  <c r="I346" i="34"/>
  <c r="H346" i="34"/>
  <c r="K345" i="34"/>
  <c r="J345" i="34"/>
  <c r="I345" i="34"/>
  <c r="H345" i="34"/>
  <c r="K344" i="34"/>
  <c r="J344" i="34"/>
  <c r="I344" i="34"/>
  <c r="H344" i="34"/>
  <c r="K343" i="34"/>
  <c r="J343" i="34"/>
  <c r="I343" i="34"/>
  <c r="H343" i="34"/>
  <c r="K342" i="34"/>
  <c r="J342" i="34"/>
  <c r="I342" i="34"/>
  <c r="H342" i="34"/>
  <c r="K341" i="34"/>
  <c r="J341" i="34"/>
  <c r="I341" i="34"/>
  <c r="H341" i="34"/>
  <c r="K340" i="34"/>
  <c r="J340" i="34"/>
  <c r="I340" i="34"/>
  <c r="H340" i="34"/>
  <c r="F340" i="34"/>
  <c r="C340" i="34"/>
  <c r="B340" i="34" s="1"/>
  <c r="K339" i="34"/>
  <c r="J339" i="34"/>
  <c r="I339" i="34"/>
  <c r="H339" i="34"/>
  <c r="K338" i="34"/>
  <c r="J338" i="34"/>
  <c r="I338" i="34"/>
  <c r="H338" i="34"/>
  <c r="K337" i="34"/>
  <c r="J337" i="34"/>
  <c r="I337" i="34"/>
  <c r="H337" i="34"/>
  <c r="K336" i="34"/>
  <c r="J336" i="34"/>
  <c r="I336" i="34"/>
  <c r="H336" i="34"/>
  <c r="K335" i="34"/>
  <c r="J335" i="34"/>
  <c r="I335" i="34"/>
  <c r="H335" i="34"/>
  <c r="K334" i="34"/>
  <c r="J334" i="34"/>
  <c r="I334" i="34"/>
  <c r="H334" i="34"/>
  <c r="K333" i="34"/>
  <c r="J333" i="34"/>
  <c r="I333" i="34"/>
  <c r="H333" i="34"/>
  <c r="K332" i="34"/>
  <c r="J332" i="34"/>
  <c r="I332" i="34"/>
  <c r="H332" i="34"/>
  <c r="K331" i="34"/>
  <c r="J331" i="34"/>
  <c r="I331" i="34"/>
  <c r="H331" i="34"/>
  <c r="K330" i="34"/>
  <c r="J330" i="34"/>
  <c r="I330" i="34"/>
  <c r="H330" i="34"/>
  <c r="K329" i="34"/>
  <c r="J329" i="34"/>
  <c r="I329" i="34"/>
  <c r="H329" i="34"/>
  <c r="K328" i="34"/>
  <c r="J328" i="34"/>
  <c r="I328" i="34"/>
  <c r="H328" i="34"/>
  <c r="K327" i="34"/>
  <c r="J327" i="34"/>
  <c r="I327" i="34"/>
  <c r="H327" i="34"/>
  <c r="K326" i="34"/>
  <c r="J326" i="34"/>
  <c r="I326" i="34"/>
  <c r="H326" i="34"/>
  <c r="K325" i="34"/>
  <c r="J325" i="34"/>
  <c r="I325" i="34"/>
  <c r="H325" i="34"/>
  <c r="K324" i="34"/>
  <c r="J324" i="34"/>
  <c r="I324" i="34"/>
  <c r="H324" i="34"/>
  <c r="K323" i="34"/>
  <c r="J323" i="34"/>
  <c r="I323" i="34"/>
  <c r="H323" i="34"/>
  <c r="K322" i="34"/>
  <c r="J322" i="34"/>
  <c r="I322" i="34"/>
  <c r="H322" i="34"/>
  <c r="K321" i="34"/>
  <c r="J321" i="34"/>
  <c r="I321" i="34"/>
  <c r="H321" i="34"/>
  <c r="K320" i="34"/>
  <c r="J320" i="34"/>
  <c r="I320" i="34"/>
  <c r="H320" i="34"/>
  <c r="K319" i="34"/>
  <c r="J319" i="34"/>
  <c r="I319" i="34"/>
  <c r="H319" i="34"/>
  <c r="F319" i="34"/>
  <c r="C319" i="34"/>
  <c r="K318" i="34"/>
  <c r="J318" i="34"/>
  <c r="I318" i="34"/>
  <c r="H318" i="34"/>
  <c r="K317" i="34"/>
  <c r="J317" i="34"/>
  <c r="I317" i="34"/>
  <c r="H317" i="34"/>
  <c r="K316" i="34"/>
  <c r="J316" i="34"/>
  <c r="I316" i="34"/>
  <c r="H316" i="34"/>
  <c r="K315" i="34"/>
  <c r="J315" i="34"/>
  <c r="I315" i="34"/>
  <c r="H315" i="34"/>
  <c r="K314" i="34"/>
  <c r="J314" i="34"/>
  <c r="I314" i="34"/>
  <c r="H314" i="34"/>
  <c r="K313" i="34"/>
  <c r="J313" i="34"/>
  <c r="I313" i="34"/>
  <c r="H313" i="34"/>
  <c r="K312" i="34"/>
  <c r="J312" i="34"/>
  <c r="I312" i="34"/>
  <c r="H312" i="34"/>
  <c r="K311" i="34"/>
  <c r="J311" i="34"/>
  <c r="I311" i="34"/>
  <c r="H311" i="34"/>
  <c r="K310" i="34"/>
  <c r="J310" i="34"/>
  <c r="I310" i="34"/>
  <c r="H310" i="34"/>
  <c r="K309" i="34"/>
  <c r="J309" i="34"/>
  <c r="I309" i="34"/>
  <c r="H309" i="34"/>
  <c r="K308" i="34"/>
  <c r="J308" i="34"/>
  <c r="I308" i="34"/>
  <c r="H308" i="34"/>
  <c r="K307" i="34"/>
  <c r="J307" i="34"/>
  <c r="I307" i="34"/>
  <c r="H307" i="34"/>
  <c r="K306" i="34"/>
  <c r="J306" i="34"/>
  <c r="I306" i="34"/>
  <c r="H306" i="34"/>
  <c r="K305" i="34"/>
  <c r="J305" i="34"/>
  <c r="I305" i="34"/>
  <c r="H305" i="34"/>
  <c r="K304" i="34"/>
  <c r="J304" i="34"/>
  <c r="I304" i="34"/>
  <c r="H304" i="34"/>
  <c r="K303" i="34"/>
  <c r="J303" i="34"/>
  <c r="I303" i="34"/>
  <c r="H303" i="34"/>
  <c r="K302" i="34"/>
  <c r="J302" i="34"/>
  <c r="I302" i="34"/>
  <c r="H302" i="34"/>
  <c r="K301" i="34"/>
  <c r="J301" i="34"/>
  <c r="I301" i="34"/>
  <c r="H301" i="34"/>
  <c r="K300" i="34"/>
  <c r="J300" i="34"/>
  <c r="I300" i="34"/>
  <c r="H300" i="34"/>
  <c r="K299" i="34"/>
  <c r="J299" i="34"/>
  <c r="I299" i="34"/>
  <c r="H299" i="34"/>
  <c r="K298" i="34"/>
  <c r="J298" i="34"/>
  <c r="I298" i="34"/>
  <c r="H298" i="34"/>
  <c r="F298" i="34"/>
  <c r="C298" i="34"/>
  <c r="B298" i="34" s="1"/>
  <c r="K297" i="34"/>
  <c r="J297" i="34"/>
  <c r="I297" i="34"/>
  <c r="H297" i="34"/>
  <c r="K296" i="34"/>
  <c r="J296" i="34"/>
  <c r="I296" i="34"/>
  <c r="H296" i="34"/>
  <c r="K295" i="34"/>
  <c r="J295" i="34"/>
  <c r="I295" i="34"/>
  <c r="H295" i="34"/>
  <c r="K294" i="34"/>
  <c r="J294" i="34"/>
  <c r="I294" i="34"/>
  <c r="H294" i="34"/>
  <c r="K293" i="34"/>
  <c r="J293" i="34"/>
  <c r="I293" i="34"/>
  <c r="H293" i="34"/>
  <c r="K292" i="34"/>
  <c r="J292" i="34"/>
  <c r="I292" i="34"/>
  <c r="H292" i="34"/>
  <c r="K291" i="34"/>
  <c r="J291" i="34"/>
  <c r="I291" i="34"/>
  <c r="H291" i="34"/>
  <c r="K290" i="34"/>
  <c r="J290" i="34"/>
  <c r="I290" i="34"/>
  <c r="H290" i="34"/>
  <c r="K289" i="34"/>
  <c r="J289" i="34"/>
  <c r="I289" i="34"/>
  <c r="H289" i="34"/>
  <c r="K288" i="34"/>
  <c r="J288" i="34"/>
  <c r="I288" i="34"/>
  <c r="H288" i="34"/>
  <c r="K287" i="34"/>
  <c r="J287" i="34"/>
  <c r="I287" i="34"/>
  <c r="H287" i="34"/>
  <c r="K286" i="34"/>
  <c r="J286" i="34"/>
  <c r="I286" i="34"/>
  <c r="H286" i="34"/>
  <c r="K285" i="34"/>
  <c r="J285" i="34"/>
  <c r="I285" i="34"/>
  <c r="H285" i="34"/>
  <c r="K284" i="34"/>
  <c r="J284" i="34"/>
  <c r="I284" i="34"/>
  <c r="H284" i="34"/>
  <c r="K283" i="34"/>
  <c r="J283" i="34"/>
  <c r="I283" i="34"/>
  <c r="H283" i="34"/>
  <c r="K282" i="34"/>
  <c r="J282" i="34"/>
  <c r="I282" i="34"/>
  <c r="H282" i="34"/>
  <c r="K281" i="34"/>
  <c r="J281" i="34"/>
  <c r="I281" i="34"/>
  <c r="H281" i="34"/>
  <c r="K280" i="34"/>
  <c r="J280" i="34"/>
  <c r="I280" i="34"/>
  <c r="H280" i="34"/>
  <c r="K279" i="34"/>
  <c r="J279" i="34"/>
  <c r="I279" i="34"/>
  <c r="H279" i="34"/>
  <c r="K278" i="34"/>
  <c r="J278" i="34"/>
  <c r="I278" i="34"/>
  <c r="H278" i="34"/>
  <c r="K277" i="34"/>
  <c r="J277" i="34"/>
  <c r="I277" i="34"/>
  <c r="H277" i="34"/>
  <c r="F277" i="34"/>
  <c r="C277" i="34"/>
  <c r="K276" i="34"/>
  <c r="J276" i="34"/>
  <c r="I276" i="34"/>
  <c r="H276" i="34"/>
  <c r="K275" i="34"/>
  <c r="J275" i="34"/>
  <c r="I275" i="34"/>
  <c r="H275" i="34"/>
  <c r="K274" i="34"/>
  <c r="J274" i="34"/>
  <c r="I274" i="34"/>
  <c r="H274" i="34"/>
  <c r="K273" i="34"/>
  <c r="J273" i="34"/>
  <c r="I273" i="34"/>
  <c r="H273" i="34"/>
  <c r="K272" i="34"/>
  <c r="J272" i="34"/>
  <c r="I272" i="34"/>
  <c r="H272" i="34"/>
  <c r="K271" i="34"/>
  <c r="J271" i="34"/>
  <c r="I271" i="34"/>
  <c r="H271" i="34"/>
  <c r="K270" i="34"/>
  <c r="J270" i="34"/>
  <c r="I270" i="34"/>
  <c r="H270" i="34"/>
  <c r="K269" i="34"/>
  <c r="J269" i="34"/>
  <c r="I269" i="34"/>
  <c r="H269" i="34"/>
  <c r="K268" i="34"/>
  <c r="J268" i="34"/>
  <c r="I268" i="34"/>
  <c r="H268" i="34"/>
  <c r="K267" i="34"/>
  <c r="J267" i="34"/>
  <c r="I267" i="34"/>
  <c r="H267" i="34"/>
  <c r="K266" i="34"/>
  <c r="J266" i="34"/>
  <c r="I266" i="34"/>
  <c r="H266" i="34"/>
  <c r="K265" i="34"/>
  <c r="J265" i="34"/>
  <c r="I265" i="34"/>
  <c r="H265" i="34"/>
  <c r="K264" i="34"/>
  <c r="J264" i="34"/>
  <c r="I264" i="34"/>
  <c r="H264" i="34"/>
  <c r="K263" i="34"/>
  <c r="J263" i="34"/>
  <c r="I263" i="34"/>
  <c r="H263" i="34"/>
  <c r="K262" i="34"/>
  <c r="J262" i="34"/>
  <c r="I262" i="34"/>
  <c r="H262" i="34"/>
  <c r="K261" i="34"/>
  <c r="J261" i="34"/>
  <c r="I261" i="34"/>
  <c r="H261" i="34"/>
  <c r="K260" i="34"/>
  <c r="J260" i="34"/>
  <c r="I260" i="34"/>
  <c r="H260" i="34"/>
  <c r="K259" i="34"/>
  <c r="J259" i="34"/>
  <c r="I259" i="34"/>
  <c r="H259" i="34"/>
  <c r="K258" i="34"/>
  <c r="J258" i="34"/>
  <c r="I258" i="34"/>
  <c r="H258" i="34"/>
  <c r="K257" i="34"/>
  <c r="J257" i="34"/>
  <c r="I257" i="34"/>
  <c r="H257" i="34"/>
  <c r="K256" i="34"/>
  <c r="J256" i="34"/>
  <c r="I256" i="34"/>
  <c r="H256" i="34"/>
  <c r="F256" i="34"/>
  <c r="C256" i="34"/>
  <c r="B256" i="34" s="1"/>
  <c r="K255" i="34"/>
  <c r="J255" i="34"/>
  <c r="I255" i="34"/>
  <c r="H255" i="34"/>
  <c r="K254" i="34"/>
  <c r="J254" i="34"/>
  <c r="I254" i="34"/>
  <c r="H254" i="34"/>
  <c r="K253" i="34"/>
  <c r="J253" i="34"/>
  <c r="I253" i="34"/>
  <c r="H253" i="34"/>
  <c r="K252" i="34"/>
  <c r="J252" i="34"/>
  <c r="I252" i="34"/>
  <c r="H252" i="34"/>
  <c r="K251" i="34"/>
  <c r="J251" i="34"/>
  <c r="I251" i="34"/>
  <c r="H251" i="34"/>
  <c r="K250" i="34"/>
  <c r="J250" i="34"/>
  <c r="I250" i="34"/>
  <c r="H250" i="34"/>
  <c r="K249" i="34"/>
  <c r="J249" i="34"/>
  <c r="I249" i="34"/>
  <c r="H249" i="34"/>
  <c r="K248" i="34"/>
  <c r="J248" i="34"/>
  <c r="I248" i="34"/>
  <c r="H248" i="34"/>
  <c r="K247" i="34"/>
  <c r="J247" i="34"/>
  <c r="I247" i="34"/>
  <c r="H247" i="34"/>
  <c r="K246" i="34"/>
  <c r="J246" i="34"/>
  <c r="I246" i="34"/>
  <c r="H246" i="34"/>
  <c r="K245" i="34"/>
  <c r="J245" i="34"/>
  <c r="I245" i="34"/>
  <c r="H245" i="34"/>
  <c r="K244" i="34"/>
  <c r="J244" i="34"/>
  <c r="I244" i="34"/>
  <c r="H244" i="34"/>
  <c r="K243" i="34"/>
  <c r="J243" i="34"/>
  <c r="I243" i="34"/>
  <c r="H243" i="34"/>
  <c r="K242" i="34"/>
  <c r="J242" i="34"/>
  <c r="I242" i="34"/>
  <c r="H242" i="34"/>
  <c r="K241" i="34"/>
  <c r="J241" i="34"/>
  <c r="I241" i="34"/>
  <c r="H241" i="34"/>
  <c r="K240" i="34"/>
  <c r="J240" i="34"/>
  <c r="I240" i="34"/>
  <c r="H240" i="34"/>
  <c r="K239" i="34"/>
  <c r="J239" i="34"/>
  <c r="I239" i="34"/>
  <c r="H239" i="34"/>
  <c r="K238" i="34"/>
  <c r="J238" i="34"/>
  <c r="I238" i="34"/>
  <c r="H238" i="34"/>
  <c r="K237" i="34"/>
  <c r="J237" i="34"/>
  <c r="I237" i="34"/>
  <c r="H237" i="34"/>
  <c r="K236" i="34"/>
  <c r="J236" i="34"/>
  <c r="I236" i="34"/>
  <c r="H236" i="34"/>
  <c r="K235" i="34"/>
  <c r="J235" i="34"/>
  <c r="I235" i="34"/>
  <c r="H235" i="34"/>
  <c r="F235" i="34"/>
  <c r="C235" i="34"/>
  <c r="K234" i="34"/>
  <c r="J234" i="34"/>
  <c r="I234" i="34"/>
  <c r="H234" i="34"/>
  <c r="K233" i="34"/>
  <c r="J233" i="34"/>
  <c r="I233" i="34"/>
  <c r="H233" i="34"/>
  <c r="K232" i="34"/>
  <c r="J232" i="34"/>
  <c r="I232" i="34"/>
  <c r="H232" i="34"/>
  <c r="K231" i="34"/>
  <c r="J231" i="34"/>
  <c r="I231" i="34"/>
  <c r="H231" i="34"/>
  <c r="K230" i="34"/>
  <c r="J230" i="34"/>
  <c r="I230" i="34"/>
  <c r="H230" i="34"/>
  <c r="K229" i="34"/>
  <c r="J229" i="34"/>
  <c r="I229" i="34"/>
  <c r="H229" i="34"/>
  <c r="K228" i="34"/>
  <c r="J228" i="34"/>
  <c r="I228" i="34"/>
  <c r="H228" i="34"/>
  <c r="K227" i="34"/>
  <c r="J227" i="34"/>
  <c r="I227" i="34"/>
  <c r="H227" i="34"/>
  <c r="K226" i="34"/>
  <c r="J226" i="34"/>
  <c r="I226" i="34"/>
  <c r="H226" i="34"/>
  <c r="K225" i="34"/>
  <c r="J225" i="34"/>
  <c r="I225" i="34"/>
  <c r="H225" i="34"/>
  <c r="K224" i="34"/>
  <c r="J224" i="34"/>
  <c r="I224" i="34"/>
  <c r="H224" i="34"/>
  <c r="K223" i="34"/>
  <c r="J223" i="34"/>
  <c r="I223" i="34"/>
  <c r="H223" i="34"/>
  <c r="K222" i="34"/>
  <c r="J222" i="34"/>
  <c r="I222" i="34"/>
  <c r="H222" i="34"/>
  <c r="K221" i="34"/>
  <c r="J221" i="34"/>
  <c r="I221" i="34"/>
  <c r="H221" i="34"/>
  <c r="K220" i="34"/>
  <c r="J220" i="34"/>
  <c r="I220" i="34"/>
  <c r="H220" i="34"/>
  <c r="K219" i="34"/>
  <c r="J219" i="34"/>
  <c r="I219" i="34"/>
  <c r="H219" i="34"/>
  <c r="K218" i="34"/>
  <c r="J218" i="34"/>
  <c r="I218" i="34"/>
  <c r="H218" i="34"/>
  <c r="K217" i="34"/>
  <c r="J217" i="34"/>
  <c r="I217" i="34"/>
  <c r="H217" i="34"/>
  <c r="K216" i="34"/>
  <c r="J216" i="34"/>
  <c r="I216" i="34"/>
  <c r="H216" i="34"/>
  <c r="K215" i="34"/>
  <c r="J215" i="34"/>
  <c r="I215" i="34"/>
  <c r="H215" i="34"/>
  <c r="K214" i="34"/>
  <c r="J214" i="34"/>
  <c r="I214" i="34"/>
  <c r="H214" i="34"/>
  <c r="F214" i="34"/>
  <c r="C214" i="34"/>
  <c r="B214" i="34" s="1"/>
  <c r="K213" i="34"/>
  <c r="J213" i="34"/>
  <c r="I213" i="34"/>
  <c r="H213" i="34"/>
  <c r="K212" i="34"/>
  <c r="J212" i="34"/>
  <c r="I212" i="34"/>
  <c r="H212" i="34"/>
  <c r="K211" i="34"/>
  <c r="J211" i="34"/>
  <c r="I211" i="34"/>
  <c r="H211" i="34"/>
  <c r="K210" i="34"/>
  <c r="J210" i="34"/>
  <c r="I210" i="34"/>
  <c r="H210" i="34"/>
  <c r="K209" i="34"/>
  <c r="J209" i="34"/>
  <c r="I209" i="34"/>
  <c r="H209" i="34"/>
  <c r="K208" i="34"/>
  <c r="J208" i="34"/>
  <c r="I208" i="34"/>
  <c r="H208" i="34"/>
  <c r="K207" i="34"/>
  <c r="J207" i="34"/>
  <c r="I207" i="34"/>
  <c r="H207" i="34"/>
  <c r="K206" i="34"/>
  <c r="J206" i="34"/>
  <c r="I206" i="34"/>
  <c r="H206" i="34"/>
  <c r="K205" i="34"/>
  <c r="J205" i="34"/>
  <c r="I205" i="34"/>
  <c r="H205" i="34"/>
  <c r="K204" i="34"/>
  <c r="J204" i="34"/>
  <c r="I204" i="34"/>
  <c r="H204" i="34"/>
  <c r="K203" i="34"/>
  <c r="J203" i="34"/>
  <c r="I203" i="34"/>
  <c r="H203" i="34"/>
  <c r="K202" i="34"/>
  <c r="J202" i="34"/>
  <c r="I202" i="34"/>
  <c r="H202" i="34"/>
  <c r="K201" i="34"/>
  <c r="J201" i="34"/>
  <c r="I201" i="34"/>
  <c r="H201" i="34"/>
  <c r="K200" i="34"/>
  <c r="J200" i="34"/>
  <c r="I200" i="34"/>
  <c r="H200" i="34"/>
  <c r="K199" i="34"/>
  <c r="J199" i="34"/>
  <c r="I199" i="34"/>
  <c r="H199" i="34"/>
  <c r="K198" i="34"/>
  <c r="J198" i="34"/>
  <c r="I198" i="34"/>
  <c r="H198" i="34"/>
  <c r="K197" i="34"/>
  <c r="J197" i="34"/>
  <c r="I197" i="34"/>
  <c r="H197" i="34"/>
  <c r="K196" i="34"/>
  <c r="J196" i="34"/>
  <c r="I196" i="34"/>
  <c r="H196" i="34"/>
  <c r="K195" i="34"/>
  <c r="J195" i="34"/>
  <c r="I195" i="34"/>
  <c r="H195" i="34"/>
  <c r="K194" i="34"/>
  <c r="J194" i="34"/>
  <c r="I194" i="34"/>
  <c r="H194" i="34"/>
  <c r="K193" i="34"/>
  <c r="J193" i="34"/>
  <c r="I193" i="34"/>
  <c r="H193" i="34"/>
  <c r="F193" i="34"/>
  <c r="C193" i="34"/>
  <c r="B193" i="34" s="1"/>
  <c r="K192" i="34"/>
  <c r="J192" i="34"/>
  <c r="I192" i="34"/>
  <c r="H192" i="34"/>
  <c r="K191" i="34"/>
  <c r="J191" i="34"/>
  <c r="I191" i="34"/>
  <c r="H191" i="34"/>
  <c r="K190" i="34"/>
  <c r="J190" i="34"/>
  <c r="I190" i="34"/>
  <c r="H190" i="34"/>
  <c r="K189" i="34"/>
  <c r="J189" i="34"/>
  <c r="I189" i="34"/>
  <c r="H189" i="34"/>
  <c r="K188" i="34"/>
  <c r="J188" i="34"/>
  <c r="I188" i="34"/>
  <c r="H188" i="34"/>
  <c r="K187" i="34"/>
  <c r="J187" i="34"/>
  <c r="I187" i="34"/>
  <c r="H187" i="34"/>
  <c r="K186" i="34"/>
  <c r="J186" i="34"/>
  <c r="I186" i="34"/>
  <c r="H186" i="34"/>
  <c r="K185" i="34"/>
  <c r="J185" i="34"/>
  <c r="I185" i="34"/>
  <c r="H185" i="34"/>
  <c r="K184" i="34"/>
  <c r="J184" i="34"/>
  <c r="I184" i="34"/>
  <c r="H184" i="34"/>
  <c r="K183" i="34"/>
  <c r="J183" i="34"/>
  <c r="I183" i="34"/>
  <c r="H183" i="34"/>
  <c r="K182" i="34"/>
  <c r="J182" i="34"/>
  <c r="I182" i="34"/>
  <c r="H182" i="34"/>
  <c r="K181" i="34"/>
  <c r="J181" i="34"/>
  <c r="I181" i="34"/>
  <c r="H181" i="34"/>
  <c r="K180" i="34"/>
  <c r="J180" i="34"/>
  <c r="I180" i="34"/>
  <c r="H180" i="34"/>
  <c r="K179" i="34"/>
  <c r="J179" i="34"/>
  <c r="I179" i="34"/>
  <c r="H179" i="34"/>
  <c r="K178" i="34"/>
  <c r="J178" i="34"/>
  <c r="I178" i="34"/>
  <c r="H178" i="34"/>
  <c r="K177" i="34"/>
  <c r="J177" i="34"/>
  <c r="I177" i="34"/>
  <c r="H177" i="34"/>
  <c r="K176" i="34"/>
  <c r="J176" i="34"/>
  <c r="I176" i="34"/>
  <c r="H176" i="34"/>
  <c r="K175" i="34"/>
  <c r="J175" i="34"/>
  <c r="I175" i="34"/>
  <c r="H175" i="34"/>
  <c r="K174" i="34"/>
  <c r="J174" i="34"/>
  <c r="I174" i="34"/>
  <c r="H174" i="34"/>
  <c r="K173" i="34"/>
  <c r="J173" i="34"/>
  <c r="I173" i="34"/>
  <c r="H173" i="34"/>
  <c r="K172" i="34"/>
  <c r="J172" i="34"/>
  <c r="I172" i="34"/>
  <c r="H172" i="34"/>
  <c r="F172" i="34"/>
  <c r="C172" i="34"/>
  <c r="B172" i="34" s="1"/>
  <c r="K171" i="34"/>
  <c r="J171" i="34"/>
  <c r="I171" i="34"/>
  <c r="H171" i="34"/>
  <c r="K170" i="34"/>
  <c r="J170" i="34"/>
  <c r="I170" i="34"/>
  <c r="H170" i="34"/>
  <c r="K169" i="34"/>
  <c r="J169" i="34"/>
  <c r="I169" i="34"/>
  <c r="H169" i="34"/>
  <c r="K168" i="34"/>
  <c r="J168" i="34"/>
  <c r="I168" i="34"/>
  <c r="H168" i="34"/>
  <c r="K167" i="34"/>
  <c r="J167" i="34"/>
  <c r="I167" i="34"/>
  <c r="H167" i="34"/>
  <c r="K166" i="34"/>
  <c r="J166" i="34"/>
  <c r="I166" i="34"/>
  <c r="H166" i="34"/>
  <c r="K165" i="34"/>
  <c r="J165" i="34"/>
  <c r="I165" i="34"/>
  <c r="H165" i="34"/>
  <c r="K164" i="34"/>
  <c r="J164" i="34"/>
  <c r="I164" i="34"/>
  <c r="H164" i="34"/>
  <c r="K163" i="34"/>
  <c r="J163" i="34"/>
  <c r="I163" i="34"/>
  <c r="H163" i="34"/>
  <c r="K162" i="34"/>
  <c r="J162" i="34"/>
  <c r="I162" i="34"/>
  <c r="H162" i="34"/>
  <c r="K161" i="34"/>
  <c r="J161" i="34"/>
  <c r="I161" i="34"/>
  <c r="H161" i="34"/>
  <c r="K160" i="34"/>
  <c r="J160" i="34"/>
  <c r="I160" i="34"/>
  <c r="H160" i="34"/>
  <c r="K159" i="34"/>
  <c r="J159" i="34"/>
  <c r="I159" i="34"/>
  <c r="H159" i="34"/>
  <c r="K158" i="34"/>
  <c r="J158" i="34"/>
  <c r="I158" i="34"/>
  <c r="H158" i="34"/>
  <c r="K157" i="34"/>
  <c r="J157" i="34"/>
  <c r="I157" i="34"/>
  <c r="H157" i="34"/>
  <c r="K156" i="34"/>
  <c r="J156" i="34"/>
  <c r="I156" i="34"/>
  <c r="H156" i="34"/>
  <c r="K155" i="34"/>
  <c r="J155" i="34"/>
  <c r="I155" i="34"/>
  <c r="H155" i="34"/>
  <c r="K154" i="34"/>
  <c r="J154" i="34"/>
  <c r="I154" i="34"/>
  <c r="H154" i="34"/>
  <c r="K153" i="34"/>
  <c r="J153" i="34"/>
  <c r="I153" i="34"/>
  <c r="H153" i="34"/>
  <c r="K152" i="34"/>
  <c r="J152" i="34"/>
  <c r="I152" i="34"/>
  <c r="H152" i="34"/>
  <c r="K151" i="34"/>
  <c r="J151" i="34"/>
  <c r="I151" i="34"/>
  <c r="H151" i="34"/>
  <c r="F151" i="34"/>
  <c r="C151" i="34"/>
  <c r="K150" i="34"/>
  <c r="J150" i="34"/>
  <c r="I150" i="34"/>
  <c r="H150" i="34"/>
  <c r="K149" i="34"/>
  <c r="J149" i="34"/>
  <c r="I149" i="34"/>
  <c r="H149" i="34"/>
  <c r="K148" i="34"/>
  <c r="J148" i="34"/>
  <c r="I148" i="34"/>
  <c r="H148" i="34"/>
  <c r="K147" i="34"/>
  <c r="J147" i="34"/>
  <c r="I147" i="34"/>
  <c r="H147" i="34"/>
  <c r="K146" i="34"/>
  <c r="J146" i="34"/>
  <c r="I146" i="34"/>
  <c r="H146" i="34"/>
  <c r="K145" i="34"/>
  <c r="J145" i="34"/>
  <c r="I145" i="34"/>
  <c r="H145" i="34"/>
  <c r="K144" i="34"/>
  <c r="J144" i="34"/>
  <c r="I144" i="34"/>
  <c r="H144" i="34"/>
  <c r="K143" i="34"/>
  <c r="J143" i="34"/>
  <c r="I143" i="34"/>
  <c r="H143" i="34"/>
  <c r="K142" i="34"/>
  <c r="J142" i="34"/>
  <c r="I142" i="34"/>
  <c r="H142" i="34"/>
  <c r="K141" i="34"/>
  <c r="J141" i="34"/>
  <c r="I141" i="34"/>
  <c r="H141" i="34"/>
  <c r="K140" i="34"/>
  <c r="J140" i="34"/>
  <c r="I140" i="34"/>
  <c r="H140" i="34"/>
  <c r="K139" i="34"/>
  <c r="J139" i="34"/>
  <c r="I139" i="34"/>
  <c r="H139" i="34"/>
  <c r="K138" i="34"/>
  <c r="J138" i="34"/>
  <c r="I138" i="34"/>
  <c r="H138" i="34"/>
  <c r="K137" i="34"/>
  <c r="J137" i="34"/>
  <c r="I137" i="34"/>
  <c r="H137" i="34"/>
  <c r="K136" i="34"/>
  <c r="J136" i="34"/>
  <c r="I136" i="34"/>
  <c r="H136" i="34"/>
  <c r="K135" i="34"/>
  <c r="J135" i="34"/>
  <c r="I135" i="34"/>
  <c r="H135" i="34"/>
  <c r="K134" i="34"/>
  <c r="J134" i="34"/>
  <c r="I134" i="34"/>
  <c r="H134" i="34"/>
  <c r="K133" i="34"/>
  <c r="J133" i="34"/>
  <c r="I133" i="34"/>
  <c r="H133" i="34"/>
  <c r="K132" i="34"/>
  <c r="J132" i="34"/>
  <c r="I132" i="34"/>
  <c r="H132" i="34"/>
  <c r="K131" i="34"/>
  <c r="J131" i="34"/>
  <c r="I131" i="34"/>
  <c r="H131" i="34"/>
  <c r="K130" i="34"/>
  <c r="J130" i="34"/>
  <c r="I130" i="34"/>
  <c r="H130" i="34"/>
  <c r="F130" i="34"/>
  <c r="C130" i="34"/>
  <c r="B130" i="34" s="1"/>
  <c r="K129" i="34"/>
  <c r="J129" i="34"/>
  <c r="I129" i="34"/>
  <c r="H129" i="34"/>
  <c r="K128" i="34"/>
  <c r="J128" i="34"/>
  <c r="I128" i="34"/>
  <c r="H128" i="34"/>
  <c r="K127" i="34"/>
  <c r="J127" i="34"/>
  <c r="I127" i="34"/>
  <c r="H127" i="34"/>
  <c r="K126" i="34"/>
  <c r="J126" i="34"/>
  <c r="I126" i="34"/>
  <c r="H126" i="34"/>
  <c r="K125" i="34"/>
  <c r="J125" i="34"/>
  <c r="I125" i="34"/>
  <c r="H125" i="34"/>
  <c r="K124" i="34"/>
  <c r="J124" i="34"/>
  <c r="I124" i="34"/>
  <c r="H124" i="34"/>
  <c r="K123" i="34"/>
  <c r="J123" i="34"/>
  <c r="I123" i="34"/>
  <c r="H123" i="34"/>
  <c r="K122" i="34"/>
  <c r="J122" i="34"/>
  <c r="I122" i="34"/>
  <c r="H122" i="34"/>
  <c r="K121" i="34"/>
  <c r="J121" i="34"/>
  <c r="I121" i="34"/>
  <c r="H121" i="34"/>
  <c r="K120" i="34"/>
  <c r="J120" i="34"/>
  <c r="I120" i="34"/>
  <c r="H120" i="34"/>
  <c r="K119" i="34"/>
  <c r="J119" i="34"/>
  <c r="I119" i="34"/>
  <c r="H119" i="34"/>
  <c r="K118" i="34"/>
  <c r="J118" i="34"/>
  <c r="I118" i="34"/>
  <c r="H118" i="34"/>
  <c r="K117" i="34"/>
  <c r="J117" i="34"/>
  <c r="I117" i="34"/>
  <c r="H117" i="34"/>
  <c r="K116" i="34"/>
  <c r="J116" i="34"/>
  <c r="I116" i="34"/>
  <c r="H116" i="34"/>
  <c r="K115" i="34"/>
  <c r="J115" i="34"/>
  <c r="I115" i="34"/>
  <c r="H115" i="34"/>
  <c r="K114" i="34"/>
  <c r="J114" i="34"/>
  <c r="I114" i="34"/>
  <c r="H114" i="34"/>
  <c r="K113" i="34"/>
  <c r="J113" i="34"/>
  <c r="I113" i="34"/>
  <c r="H113" i="34"/>
  <c r="K112" i="34"/>
  <c r="J112" i="34"/>
  <c r="I112" i="34"/>
  <c r="H112" i="34"/>
  <c r="K111" i="34"/>
  <c r="J111" i="34"/>
  <c r="I111" i="34"/>
  <c r="H111" i="34"/>
  <c r="K110" i="34"/>
  <c r="J110" i="34"/>
  <c r="I110" i="34"/>
  <c r="H110" i="34"/>
  <c r="K109" i="34"/>
  <c r="J109" i="34"/>
  <c r="I109" i="34"/>
  <c r="H109" i="34"/>
  <c r="F109" i="34"/>
  <c r="C109" i="34"/>
  <c r="K108" i="34"/>
  <c r="J108" i="34"/>
  <c r="I108" i="34"/>
  <c r="H108" i="34"/>
  <c r="K107" i="34"/>
  <c r="J107" i="34"/>
  <c r="I107" i="34"/>
  <c r="H107" i="34"/>
  <c r="K106" i="34"/>
  <c r="J106" i="34"/>
  <c r="I106" i="34"/>
  <c r="H106" i="34"/>
  <c r="K105" i="34"/>
  <c r="J105" i="34"/>
  <c r="I105" i="34"/>
  <c r="H105" i="34"/>
  <c r="K104" i="34"/>
  <c r="J104" i="34"/>
  <c r="I104" i="34"/>
  <c r="H104" i="34"/>
  <c r="K103" i="34"/>
  <c r="J103" i="34"/>
  <c r="I103" i="34"/>
  <c r="H103" i="34"/>
  <c r="K102" i="34"/>
  <c r="J102" i="34"/>
  <c r="I102" i="34"/>
  <c r="H102" i="34"/>
  <c r="K101" i="34"/>
  <c r="J101" i="34"/>
  <c r="I101" i="34"/>
  <c r="H101" i="34"/>
  <c r="K100" i="34"/>
  <c r="J100" i="34"/>
  <c r="I100" i="34"/>
  <c r="H100" i="34"/>
  <c r="K99" i="34"/>
  <c r="J99" i="34"/>
  <c r="I99" i="34"/>
  <c r="H99" i="34"/>
  <c r="K98" i="34"/>
  <c r="J98" i="34"/>
  <c r="I98" i="34"/>
  <c r="H98" i="34"/>
  <c r="K97" i="34"/>
  <c r="J97" i="34"/>
  <c r="I97" i="34"/>
  <c r="H97" i="34"/>
  <c r="K96" i="34"/>
  <c r="J96" i="34"/>
  <c r="I96" i="34"/>
  <c r="H96" i="34"/>
  <c r="K95" i="34"/>
  <c r="J95" i="34"/>
  <c r="I95" i="34"/>
  <c r="H95" i="34"/>
  <c r="K94" i="34"/>
  <c r="J94" i="34"/>
  <c r="I94" i="34"/>
  <c r="H94" i="34"/>
  <c r="K93" i="34"/>
  <c r="J93" i="34"/>
  <c r="I93" i="34"/>
  <c r="H93" i="34"/>
  <c r="K92" i="34"/>
  <c r="J92" i="34"/>
  <c r="I92" i="34"/>
  <c r="H92" i="34"/>
  <c r="K91" i="34"/>
  <c r="J91" i="34"/>
  <c r="I91" i="34"/>
  <c r="H91" i="34"/>
  <c r="K90" i="34"/>
  <c r="J90" i="34"/>
  <c r="I90" i="34"/>
  <c r="H90" i="34"/>
  <c r="K89" i="34"/>
  <c r="J89" i="34"/>
  <c r="I89" i="34"/>
  <c r="H89" i="34"/>
  <c r="K88" i="34"/>
  <c r="J88" i="34"/>
  <c r="I88" i="34"/>
  <c r="H88" i="34"/>
  <c r="F88" i="34"/>
  <c r="C88" i="34"/>
  <c r="B88" i="34" s="1"/>
  <c r="K87" i="34"/>
  <c r="J87" i="34"/>
  <c r="I87" i="34"/>
  <c r="H87" i="34"/>
  <c r="K86" i="34"/>
  <c r="J86" i="34"/>
  <c r="I86" i="34"/>
  <c r="H86" i="34"/>
  <c r="K85" i="34"/>
  <c r="J85" i="34"/>
  <c r="I85" i="34"/>
  <c r="H85" i="34"/>
  <c r="K84" i="34"/>
  <c r="J84" i="34"/>
  <c r="I84" i="34"/>
  <c r="H84" i="34"/>
  <c r="K83" i="34"/>
  <c r="J83" i="34"/>
  <c r="I83" i="34"/>
  <c r="H83" i="34"/>
  <c r="K82" i="34"/>
  <c r="J82" i="34"/>
  <c r="I82" i="34"/>
  <c r="H82" i="34"/>
  <c r="K81" i="34"/>
  <c r="J81" i="34"/>
  <c r="I81" i="34"/>
  <c r="H81" i="34"/>
  <c r="K80" i="34"/>
  <c r="J80" i="34"/>
  <c r="I80" i="34"/>
  <c r="H80" i="34"/>
  <c r="K79" i="34"/>
  <c r="J79" i="34"/>
  <c r="I79" i="34"/>
  <c r="H79" i="34"/>
  <c r="K78" i="34"/>
  <c r="J78" i="34"/>
  <c r="I78" i="34"/>
  <c r="H78" i="34"/>
  <c r="K77" i="34"/>
  <c r="J77" i="34"/>
  <c r="I77" i="34"/>
  <c r="H77" i="34"/>
  <c r="K76" i="34"/>
  <c r="J76" i="34"/>
  <c r="I76" i="34"/>
  <c r="H76" i="34"/>
  <c r="K75" i="34"/>
  <c r="J75" i="34"/>
  <c r="I75" i="34"/>
  <c r="H75" i="34"/>
  <c r="K74" i="34"/>
  <c r="J74" i="34"/>
  <c r="I74" i="34"/>
  <c r="H74" i="34"/>
  <c r="K73" i="34"/>
  <c r="J73" i="34"/>
  <c r="I73" i="34"/>
  <c r="H73" i="34"/>
  <c r="K72" i="34"/>
  <c r="J72" i="34"/>
  <c r="I72" i="34"/>
  <c r="H72" i="34"/>
  <c r="K71" i="34"/>
  <c r="J71" i="34"/>
  <c r="I71" i="34"/>
  <c r="H71" i="34"/>
  <c r="K70" i="34"/>
  <c r="J70" i="34"/>
  <c r="I70" i="34"/>
  <c r="H70" i="34"/>
  <c r="K69" i="34"/>
  <c r="J69" i="34"/>
  <c r="I69" i="34"/>
  <c r="H69" i="34"/>
  <c r="K68" i="34"/>
  <c r="J68" i="34"/>
  <c r="I68" i="34"/>
  <c r="H68" i="34"/>
  <c r="K67" i="34"/>
  <c r="J67" i="34"/>
  <c r="I67" i="34"/>
  <c r="H67" i="34"/>
  <c r="F67" i="34"/>
  <c r="C67" i="34"/>
  <c r="K66" i="34"/>
  <c r="J66" i="34"/>
  <c r="I66" i="34"/>
  <c r="H66" i="34"/>
  <c r="K65" i="34"/>
  <c r="J65" i="34"/>
  <c r="I65" i="34"/>
  <c r="H65" i="34"/>
  <c r="K64" i="34"/>
  <c r="J64" i="34"/>
  <c r="I64" i="34"/>
  <c r="H64" i="34"/>
  <c r="K63" i="34"/>
  <c r="J63" i="34"/>
  <c r="I63" i="34"/>
  <c r="H63" i="34"/>
  <c r="K62" i="34"/>
  <c r="J62" i="34"/>
  <c r="I62" i="34"/>
  <c r="H62" i="34"/>
  <c r="K61" i="34"/>
  <c r="J61" i="34"/>
  <c r="I61" i="34"/>
  <c r="H61" i="34"/>
  <c r="K60" i="34"/>
  <c r="J60" i="34"/>
  <c r="I60" i="34"/>
  <c r="H60" i="34"/>
  <c r="K59" i="34"/>
  <c r="J59" i="34"/>
  <c r="I59" i="34"/>
  <c r="H59" i="34"/>
  <c r="K58" i="34"/>
  <c r="J58" i="34"/>
  <c r="I58" i="34"/>
  <c r="H58" i="34"/>
  <c r="K57" i="34"/>
  <c r="J57" i="34"/>
  <c r="I57" i="34"/>
  <c r="H57" i="34"/>
  <c r="K56" i="34"/>
  <c r="J56" i="34"/>
  <c r="I56" i="34"/>
  <c r="H56" i="34"/>
  <c r="K55" i="34"/>
  <c r="J55" i="34"/>
  <c r="I55" i="34"/>
  <c r="H55" i="34"/>
  <c r="K54" i="34"/>
  <c r="J54" i="34"/>
  <c r="I54" i="34"/>
  <c r="H54" i="34"/>
  <c r="K53" i="34"/>
  <c r="J53" i="34"/>
  <c r="I53" i="34"/>
  <c r="H53" i="34"/>
  <c r="K52" i="34"/>
  <c r="J52" i="34"/>
  <c r="I52" i="34"/>
  <c r="H52" i="34"/>
  <c r="K51" i="34"/>
  <c r="J51" i="34"/>
  <c r="I51" i="34"/>
  <c r="H51" i="34"/>
  <c r="K50" i="34"/>
  <c r="J50" i="34"/>
  <c r="I50" i="34"/>
  <c r="H50" i="34"/>
  <c r="K49" i="34"/>
  <c r="J49" i="34"/>
  <c r="I49" i="34"/>
  <c r="H49" i="34"/>
  <c r="K48" i="34"/>
  <c r="J48" i="34"/>
  <c r="I48" i="34"/>
  <c r="H48" i="34"/>
  <c r="K47" i="34"/>
  <c r="J47" i="34"/>
  <c r="I47" i="34"/>
  <c r="H47" i="34"/>
  <c r="K46" i="34"/>
  <c r="J46" i="34"/>
  <c r="I46" i="34"/>
  <c r="H46" i="34"/>
  <c r="F46" i="34"/>
  <c r="C46" i="34"/>
  <c r="B46" i="34" s="1"/>
  <c r="K45" i="34"/>
  <c r="J45" i="34"/>
  <c r="I45" i="34"/>
  <c r="H45" i="34"/>
  <c r="K44" i="34"/>
  <c r="J44" i="34"/>
  <c r="I44" i="34"/>
  <c r="H44" i="34"/>
  <c r="K43" i="34"/>
  <c r="J43" i="34"/>
  <c r="I43" i="34"/>
  <c r="H43" i="34"/>
  <c r="K42" i="34"/>
  <c r="J42" i="34"/>
  <c r="I42" i="34"/>
  <c r="H42" i="34"/>
  <c r="K41" i="34"/>
  <c r="J41" i="34"/>
  <c r="I41" i="34"/>
  <c r="H41" i="34"/>
  <c r="K40" i="34"/>
  <c r="J40" i="34"/>
  <c r="I40" i="34"/>
  <c r="H40" i="34"/>
  <c r="K39" i="34"/>
  <c r="J39" i="34"/>
  <c r="I39" i="34"/>
  <c r="H39" i="34"/>
  <c r="K38" i="34"/>
  <c r="J38" i="34"/>
  <c r="I38" i="34"/>
  <c r="H38" i="34"/>
  <c r="K37" i="34"/>
  <c r="J37" i="34"/>
  <c r="I37" i="34"/>
  <c r="H37" i="34"/>
  <c r="K36" i="34"/>
  <c r="J36" i="34"/>
  <c r="I36" i="34"/>
  <c r="H36" i="34"/>
  <c r="K35" i="34"/>
  <c r="J35" i="34"/>
  <c r="I35" i="34"/>
  <c r="H35" i="34"/>
  <c r="K34" i="34"/>
  <c r="J34" i="34"/>
  <c r="I34" i="34"/>
  <c r="H34" i="34"/>
  <c r="K33" i="34"/>
  <c r="J33" i="34"/>
  <c r="I33" i="34"/>
  <c r="H33" i="34"/>
  <c r="K32" i="34"/>
  <c r="J32" i="34"/>
  <c r="I32" i="34"/>
  <c r="H32" i="34"/>
  <c r="K31" i="34"/>
  <c r="J31" i="34"/>
  <c r="I31" i="34"/>
  <c r="H31" i="34"/>
  <c r="K30" i="34"/>
  <c r="J30" i="34"/>
  <c r="I30" i="34"/>
  <c r="H30" i="34"/>
  <c r="K29" i="34"/>
  <c r="J29" i="34"/>
  <c r="I29" i="34"/>
  <c r="H29" i="34"/>
  <c r="K28" i="34"/>
  <c r="J28" i="34"/>
  <c r="I28" i="34"/>
  <c r="H28" i="34"/>
  <c r="K27" i="34"/>
  <c r="J27" i="34"/>
  <c r="I27" i="34"/>
  <c r="H27" i="34"/>
  <c r="K26" i="34"/>
  <c r="J26" i="34"/>
  <c r="I26" i="34"/>
  <c r="H26" i="34"/>
  <c r="K25" i="34"/>
  <c r="J25" i="34"/>
  <c r="I25" i="34"/>
  <c r="H25" i="34"/>
  <c r="F25" i="34"/>
  <c r="C25" i="34"/>
  <c r="B25" i="34" s="1"/>
  <c r="K24" i="34"/>
  <c r="J24" i="34"/>
  <c r="I24" i="34"/>
  <c r="H24" i="34"/>
  <c r="K23" i="34"/>
  <c r="J23" i="34"/>
  <c r="I23" i="34"/>
  <c r="H23" i="34"/>
  <c r="K22" i="34"/>
  <c r="J22" i="34"/>
  <c r="I22" i="34"/>
  <c r="H22" i="34"/>
  <c r="K21" i="34"/>
  <c r="J21" i="34"/>
  <c r="I21" i="34"/>
  <c r="H21" i="34"/>
  <c r="K20" i="34"/>
  <c r="J20" i="34"/>
  <c r="I20" i="34"/>
  <c r="H20" i="34"/>
  <c r="K19" i="34"/>
  <c r="J19" i="34"/>
  <c r="I19" i="34"/>
  <c r="H19" i="34"/>
  <c r="K18" i="34"/>
  <c r="J18" i="34"/>
  <c r="I18" i="34"/>
  <c r="H18" i="34"/>
  <c r="K17" i="34"/>
  <c r="J17" i="34"/>
  <c r="I17" i="34"/>
  <c r="H17" i="34"/>
  <c r="K16" i="34"/>
  <c r="J16" i="34"/>
  <c r="I16" i="34"/>
  <c r="H16" i="34"/>
  <c r="K15" i="34"/>
  <c r="J15" i="34"/>
  <c r="I15" i="34"/>
  <c r="H15" i="34"/>
  <c r="K14" i="34"/>
  <c r="J14" i="34"/>
  <c r="I14" i="34"/>
  <c r="H14" i="34"/>
  <c r="K13" i="34"/>
  <c r="J13" i="34"/>
  <c r="I13" i="34"/>
  <c r="H13" i="34"/>
  <c r="K12" i="34"/>
  <c r="J12" i="34"/>
  <c r="I12" i="34"/>
  <c r="H12" i="34"/>
  <c r="K11" i="34"/>
  <c r="J11" i="34"/>
  <c r="I11" i="34"/>
  <c r="H11" i="34"/>
  <c r="K10" i="34"/>
  <c r="J10" i="34"/>
  <c r="I10" i="34"/>
  <c r="H10" i="34"/>
  <c r="K9" i="34"/>
  <c r="J9" i="34"/>
  <c r="I9" i="34"/>
  <c r="H9" i="34"/>
  <c r="K8" i="34"/>
  <c r="J8" i="34"/>
  <c r="I8" i="34"/>
  <c r="H8" i="34"/>
  <c r="K7" i="34"/>
  <c r="J7" i="34"/>
  <c r="I7" i="34"/>
  <c r="H7" i="34"/>
  <c r="K6" i="34"/>
  <c r="J6" i="34"/>
  <c r="I6" i="34"/>
  <c r="H6" i="34"/>
  <c r="K5" i="34"/>
  <c r="J5" i="34"/>
  <c r="I5" i="34"/>
  <c r="H5" i="34"/>
  <c r="K4" i="34"/>
  <c r="J4" i="34"/>
  <c r="I4" i="34"/>
  <c r="H4" i="34"/>
  <c r="F4" i="34"/>
  <c r="C4" i="34"/>
  <c r="B4" i="34" s="1"/>
  <c r="O74" i="33"/>
  <c r="F74" i="33"/>
  <c r="D74" i="33"/>
  <c r="O71" i="33"/>
  <c r="F71" i="33"/>
  <c r="D71" i="33"/>
  <c r="O68" i="33"/>
  <c r="F68" i="33"/>
  <c r="D68" i="33"/>
  <c r="O65" i="33"/>
  <c r="F65" i="33"/>
  <c r="D65" i="33"/>
  <c r="O62" i="33"/>
  <c r="F62" i="33"/>
  <c r="D62" i="33"/>
  <c r="O59" i="33"/>
  <c r="F59" i="33"/>
  <c r="D59" i="33"/>
  <c r="O56" i="33"/>
  <c r="F56" i="33"/>
  <c r="D56" i="33"/>
  <c r="O53" i="33"/>
  <c r="F53" i="33"/>
  <c r="D53" i="33"/>
  <c r="O50" i="33"/>
  <c r="F50" i="33"/>
  <c r="D50" i="33"/>
  <c r="O47" i="33"/>
  <c r="F47" i="33"/>
  <c r="D47" i="33"/>
  <c r="O44" i="33"/>
  <c r="F44" i="33"/>
  <c r="D44" i="33"/>
  <c r="O41" i="33"/>
  <c r="F41" i="33"/>
  <c r="D41" i="33"/>
  <c r="O38" i="33"/>
  <c r="F38" i="33"/>
  <c r="D38" i="33"/>
  <c r="O35" i="33"/>
  <c r="F35" i="33"/>
  <c r="D35" i="33"/>
  <c r="O32" i="33"/>
  <c r="F32" i="33"/>
  <c r="D32" i="33"/>
  <c r="O29" i="33"/>
  <c r="F29" i="33"/>
  <c r="D29" i="33"/>
  <c r="O26" i="33"/>
  <c r="F26" i="33"/>
  <c r="D26" i="33"/>
  <c r="O23" i="33"/>
  <c r="F23" i="33"/>
  <c r="D23" i="33"/>
  <c r="O20" i="33"/>
  <c r="F20" i="33"/>
  <c r="D20" i="33"/>
  <c r="O17" i="33"/>
  <c r="F17" i="33"/>
  <c r="D17" i="33"/>
  <c r="BX21" i="35"/>
  <c r="BU21" i="35"/>
  <c r="BR21" i="35"/>
  <c r="BO21" i="35"/>
  <c r="BL21" i="35"/>
  <c r="BI21" i="35"/>
  <c r="BF21" i="35"/>
  <c r="BC21" i="35"/>
  <c r="AZ21" i="35"/>
  <c r="AW21" i="35"/>
  <c r="AT21" i="35"/>
  <c r="AQ21" i="35"/>
  <c r="AN21" i="35"/>
  <c r="AK21" i="35"/>
  <c r="AH21" i="35"/>
  <c r="AE21" i="35"/>
  <c r="AB21" i="35"/>
  <c r="Y21" i="35"/>
  <c r="V21" i="35"/>
  <c r="S21" i="35"/>
  <c r="BX20" i="35"/>
  <c r="BU20" i="35"/>
  <c r="BR20" i="35"/>
  <c r="BO20" i="35"/>
  <c r="BL20" i="35"/>
  <c r="BI20" i="35"/>
  <c r="BF20" i="35"/>
  <c r="BC20" i="35"/>
  <c r="AZ20" i="35"/>
  <c r="AW20" i="35"/>
  <c r="AT20" i="35"/>
  <c r="AQ20" i="35"/>
  <c r="AN20" i="35"/>
  <c r="AK20" i="35"/>
  <c r="AH20" i="35"/>
  <c r="AE20" i="35"/>
  <c r="AB20" i="35"/>
  <c r="Y20" i="35"/>
  <c r="V20" i="35"/>
  <c r="S20" i="35"/>
  <c r="BX19" i="35"/>
  <c r="BU19" i="35"/>
  <c r="BR19" i="35"/>
  <c r="BO19" i="35"/>
  <c r="BL19" i="35"/>
  <c r="BI19" i="35"/>
  <c r="BF19" i="35"/>
  <c r="BC19" i="35"/>
  <c r="AZ19" i="35"/>
  <c r="AW19" i="35"/>
  <c r="AT19" i="35"/>
  <c r="AQ19" i="35"/>
  <c r="AN19" i="35"/>
  <c r="AK19" i="35"/>
  <c r="AH19" i="35"/>
  <c r="AE19" i="35"/>
  <c r="AB19" i="35"/>
  <c r="Y19" i="35"/>
  <c r="V19" i="35"/>
  <c r="S19" i="35"/>
  <c r="BX18" i="35"/>
  <c r="BU18" i="35"/>
  <c r="BR18" i="35"/>
  <c r="BO18" i="35"/>
  <c r="BL18" i="35"/>
  <c r="BI18" i="35"/>
  <c r="BF18" i="35"/>
  <c r="BC18" i="35"/>
  <c r="AZ18" i="35"/>
  <c r="AW18" i="35"/>
  <c r="AT18" i="35"/>
  <c r="AQ18" i="35"/>
  <c r="AN18" i="35"/>
  <c r="AK18" i="35"/>
  <c r="AH18" i="35"/>
  <c r="AE18" i="35"/>
  <c r="AB18" i="35"/>
  <c r="Y18" i="35"/>
  <c r="V18" i="35"/>
  <c r="S18" i="35"/>
  <c r="BX17" i="35"/>
  <c r="BU17" i="35"/>
  <c r="BR17" i="35"/>
  <c r="BO17" i="35"/>
  <c r="BL17" i="35"/>
  <c r="BI17" i="35"/>
  <c r="BF17" i="35"/>
  <c r="BC17" i="35"/>
  <c r="AZ17" i="35"/>
  <c r="AW17" i="35"/>
  <c r="AT17" i="35"/>
  <c r="AQ17" i="35"/>
  <c r="AN17" i="35"/>
  <c r="AK17" i="35"/>
  <c r="AH17" i="35"/>
  <c r="AE17" i="35"/>
  <c r="AB17" i="35"/>
  <c r="Y17" i="35"/>
  <c r="V17" i="35"/>
  <c r="S17" i="35"/>
  <c r="BX16" i="35"/>
  <c r="BU16" i="35"/>
  <c r="BR16" i="35"/>
  <c r="BO16" i="35"/>
  <c r="BL16" i="35"/>
  <c r="BI16" i="35"/>
  <c r="BF16" i="35"/>
  <c r="BC16" i="35"/>
  <c r="AZ16" i="35"/>
  <c r="AW16" i="35"/>
  <c r="AT16" i="35"/>
  <c r="AQ16" i="35"/>
  <c r="AN16" i="35"/>
  <c r="AK16" i="35"/>
  <c r="AH16" i="35"/>
  <c r="AE16" i="35"/>
  <c r="AB16" i="35"/>
  <c r="Y16" i="35"/>
  <c r="V16" i="35"/>
  <c r="S16" i="35"/>
  <c r="BX15" i="35"/>
  <c r="BU15" i="35"/>
  <c r="BR15" i="35"/>
  <c r="BO15" i="35"/>
  <c r="BL15" i="35"/>
  <c r="BI15" i="35"/>
  <c r="BF15" i="35"/>
  <c r="BC15" i="35"/>
  <c r="AZ15" i="35"/>
  <c r="AW15" i="35"/>
  <c r="AT15" i="35"/>
  <c r="AQ15" i="35"/>
  <c r="AN15" i="35"/>
  <c r="AK15" i="35"/>
  <c r="AH15" i="35"/>
  <c r="AE15" i="35"/>
  <c r="AB15" i="35"/>
  <c r="Y15" i="35"/>
  <c r="V15" i="35"/>
  <c r="S15" i="35"/>
  <c r="BX14" i="35"/>
  <c r="BU14" i="35"/>
  <c r="BR14" i="35"/>
  <c r="BO14" i="35"/>
  <c r="BL14" i="35"/>
  <c r="BI14" i="35"/>
  <c r="BF14" i="35"/>
  <c r="BC14" i="35"/>
  <c r="AZ14" i="35"/>
  <c r="AW14" i="35"/>
  <c r="AT14" i="35"/>
  <c r="AQ14" i="35"/>
  <c r="AN14" i="35"/>
  <c r="AK14" i="35"/>
  <c r="AH14" i="35"/>
  <c r="AE14" i="35"/>
  <c r="AB14" i="35"/>
  <c r="Y14" i="35"/>
  <c r="V14" i="35"/>
  <c r="S14" i="35"/>
  <c r="BX13" i="35"/>
  <c r="BU13" i="35"/>
  <c r="BR13" i="35"/>
  <c r="BO13" i="35"/>
  <c r="BL13" i="35"/>
  <c r="BI13" i="35"/>
  <c r="BF13" i="35"/>
  <c r="BC13" i="35"/>
  <c r="AZ13" i="35"/>
  <c r="AW13" i="35"/>
  <c r="AT13" i="35"/>
  <c r="AQ13" i="35"/>
  <c r="AN13" i="35"/>
  <c r="AK13" i="35"/>
  <c r="AH13" i="35"/>
  <c r="AE13" i="35"/>
  <c r="AB13" i="35"/>
  <c r="Y13" i="35"/>
  <c r="V13" i="35"/>
  <c r="S13" i="35"/>
  <c r="BX12" i="35"/>
  <c r="BU12" i="35"/>
  <c r="BR12" i="35"/>
  <c r="BO12" i="35"/>
  <c r="BL12" i="35"/>
  <c r="BI12" i="35"/>
  <c r="BF12" i="35"/>
  <c r="BC12" i="35"/>
  <c r="AZ12" i="35"/>
  <c r="AW12" i="35"/>
  <c r="AT12" i="35"/>
  <c r="AQ12" i="35"/>
  <c r="AN12" i="35"/>
  <c r="AK12" i="35"/>
  <c r="AH12" i="35"/>
  <c r="AE12" i="35"/>
  <c r="AB12" i="35"/>
  <c r="Y12" i="35"/>
  <c r="V12" i="35"/>
  <c r="S12" i="35"/>
  <c r="BX11" i="35"/>
  <c r="BU11" i="35"/>
  <c r="BR11" i="35"/>
  <c r="BO11" i="35"/>
  <c r="BL11" i="35"/>
  <c r="BI11" i="35"/>
  <c r="BF11" i="35"/>
  <c r="BC11" i="35"/>
  <c r="AZ11" i="35"/>
  <c r="AW11" i="35"/>
  <c r="AT11" i="35"/>
  <c r="AQ11" i="35"/>
  <c r="AN11" i="35"/>
  <c r="AK11" i="35"/>
  <c r="AH11" i="35"/>
  <c r="AE11" i="35"/>
  <c r="AB11" i="35"/>
  <c r="Y11" i="35"/>
  <c r="V11" i="35"/>
  <c r="S11" i="35"/>
  <c r="BX10" i="35"/>
  <c r="BU10" i="35"/>
  <c r="BR10" i="35"/>
  <c r="BO10" i="35"/>
  <c r="BL10" i="35"/>
  <c r="BI10" i="35"/>
  <c r="BF10" i="35"/>
  <c r="BC10" i="35"/>
  <c r="AZ10" i="35"/>
  <c r="AW10" i="35"/>
  <c r="AT10" i="35"/>
  <c r="AQ10" i="35"/>
  <c r="AN10" i="35"/>
  <c r="AK10" i="35"/>
  <c r="AH10" i="35"/>
  <c r="AE10" i="35"/>
  <c r="AB10" i="35"/>
  <c r="Y10" i="35"/>
  <c r="V10" i="35"/>
  <c r="S10" i="35"/>
  <c r="BX9" i="35"/>
  <c r="BU9" i="35"/>
  <c r="BR9" i="35"/>
  <c r="BO9" i="35"/>
  <c r="BL9" i="35"/>
  <c r="BI9" i="35"/>
  <c r="BF9" i="35"/>
  <c r="BC9" i="35"/>
  <c r="AZ9" i="35"/>
  <c r="AW9" i="35"/>
  <c r="AT9" i="35"/>
  <c r="AQ9" i="35"/>
  <c r="AN9" i="35"/>
  <c r="AK9" i="35"/>
  <c r="AH9" i="35"/>
  <c r="AE9" i="35"/>
  <c r="AB9" i="35"/>
  <c r="Y9" i="35"/>
  <c r="V9" i="35"/>
  <c r="S9" i="35"/>
  <c r="BX8" i="35"/>
  <c r="BU8" i="35"/>
  <c r="BR8" i="35"/>
  <c r="BO8" i="35"/>
  <c r="BL8" i="35"/>
  <c r="BI8" i="35"/>
  <c r="BF8" i="35"/>
  <c r="BC8" i="35"/>
  <c r="AZ8" i="35"/>
  <c r="AW8" i="35"/>
  <c r="AT8" i="35"/>
  <c r="AQ8" i="35"/>
  <c r="AN8" i="35"/>
  <c r="AK8" i="35"/>
  <c r="AH8" i="35"/>
  <c r="AE8" i="35"/>
  <c r="AB8" i="35"/>
  <c r="Y8" i="35"/>
  <c r="V8" i="35"/>
  <c r="S8" i="35"/>
  <c r="BX7" i="35"/>
  <c r="BU7" i="35"/>
  <c r="BR7" i="35"/>
  <c r="BO7" i="35"/>
  <c r="BL7" i="35"/>
  <c r="BI7" i="35"/>
  <c r="BF7" i="35"/>
  <c r="BC7" i="35"/>
  <c r="AZ7" i="35"/>
  <c r="AW7" i="35"/>
  <c r="AT7" i="35"/>
  <c r="AQ7" i="35"/>
  <c r="AN7" i="35"/>
  <c r="AK7" i="35"/>
  <c r="AH7" i="35"/>
  <c r="AE7" i="35"/>
  <c r="AB7" i="35"/>
  <c r="Y7" i="35"/>
  <c r="V7" i="35"/>
  <c r="S7" i="35"/>
  <c r="BX6" i="35"/>
  <c r="BU6" i="35"/>
  <c r="BR6" i="35"/>
  <c r="BO6" i="35"/>
  <c r="BL6" i="35"/>
  <c r="BI6" i="35"/>
  <c r="BF6" i="35"/>
  <c r="BC6" i="35"/>
  <c r="AZ6" i="35"/>
  <c r="AW6" i="35"/>
  <c r="AT6" i="35"/>
  <c r="AQ6" i="35"/>
  <c r="AN6" i="35"/>
  <c r="AK6" i="35"/>
  <c r="AH6" i="35"/>
  <c r="AE6" i="35"/>
  <c r="AB6" i="35"/>
  <c r="Y6" i="35"/>
  <c r="V6" i="35"/>
  <c r="S6" i="35"/>
  <c r="BX5" i="35"/>
  <c r="BU5" i="35"/>
  <c r="BR5" i="35"/>
  <c r="BO5" i="35"/>
  <c r="BL5" i="35"/>
  <c r="BI5" i="35"/>
  <c r="BF5" i="35"/>
  <c r="BC5" i="35"/>
  <c r="AZ5" i="35"/>
  <c r="AW5" i="35"/>
  <c r="AT5" i="35"/>
  <c r="AQ5" i="35"/>
  <c r="AN5" i="35"/>
  <c r="AK5" i="35"/>
  <c r="AH5" i="35"/>
  <c r="AE5" i="35"/>
  <c r="AB5" i="35"/>
  <c r="Y5" i="35"/>
  <c r="V5" i="35"/>
  <c r="S5" i="35"/>
  <c r="BX4" i="35"/>
  <c r="BU4" i="35"/>
  <c r="BR4" i="35"/>
  <c r="BO4" i="35"/>
  <c r="BL4" i="35"/>
  <c r="BI4" i="35"/>
  <c r="BF4" i="35"/>
  <c r="BC4" i="35"/>
  <c r="AZ4" i="35"/>
  <c r="AW4" i="35"/>
  <c r="AT4" i="35"/>
  <c r="AQ4" i="35"/>
  <c r="AN4" i="35"/>
  <c r="AK4" i="35"/>
  <c r="AH4" i="35"/>
  <c r="AE4" i="35"/>
  <c r="AB4" i="35"/>
  <c r="Y4" i="35"/>
  <c r="V4" i="35"/>
  <c r="S4" i="35"/>
  <c r="BX3" i="35"/>
  <c r="BU3" i="35"/>
  <c r="BR3" i="35"/>
  <c r="BO3" i="35"/>
  <c r="BL3" i="35"/>
  <c r="BI3" i="35"/>
  <c r="BF3" i="35"/>
  <c r="BC3" i="35"/>
  <c r="AZ3" i="35"/>
  <c r="AW3" i="35"/>
  <c r="AT3" i="35"/>
  <c r="AQ3" i="35"/>
  <c r="AN3" i="35"/>
  <c r="AK3" i="35"/>
  <c r="AH3" i="35"/>
  <c r="AE3" i="35"/>
  <c r="AB3" i="35"/>
  <c r="Y3" i="35"/>
  <c r="V3" i="35"/>
  <c r="S3" i="35"/>
  <c r="BX2" i="35"/>
  <c r="BU2" i="35"/>
  <c r="BR2" i="35"/>
  <c r="BO2" i="35"/>
  <c r="BL2" i="35"/>
  <c r="BI2" i="35"/>
  <c r="BF2" i="35"/>
  <c r="BC2" i="35"/>
  <c r="AZ2" i="35"/>
  <c r="AW2" i="35"/>
  <c r="AX7" i="35" s="1" a="1"/>
  <c r="AX7" i="35" s="1"/>
  <c r="I234" i="35" s="1"/>
  <c r="G220" i="34" s="1"/>
  <c r="AT2" i="35"/>
  <c r="AQ2" i="35"/>
  <c r="AN2" i="35"/>
  <c r="AK2" i="35"/>
  <c r="AH2" i="35"/>
  <c r="AE2" i="35"/>
  <c r="AB2" i="35"/>
  <c r="Y2" i="35"/>
  <c r="V2" i="35"/>
  <c r="S2" i="35"/>
  <c r="BX1" i="35"/>
  <c r="BU1" i="35"/>
  <c r="BV5" i="35" s="1" a="1"/>
  <c r="BV5" i="35" s="1"/>
  <c r="I400" i="35" s="1"/>
  <c r="G386" i="34" s="1"/>
  <c r="BR1" i="35"/>
  <c r="BO1" i="35"/>
  <c r="BL1" i="35"/>
  <c r="BI1" i="35"/>
  <c r="BJ4" i="35" s="1" a="1"/>
  <c r="BJ4" i="35" s="1"/>
  <c r="I315" i="35" s="1"/>
  <c r="G301" i="34" s="1"/>
  <c r="BF1" i="35"/>
  <c r="BC1" i="35"/>
  <c r="AZ1" i="35"/>
  <c r="BA1" i="35" s="1" a="1"/>
  <c r="BA1" i="35" s="1"/>
  <c r="I249" i="35" s="1"/>
  <c r="G235" i="34" s="1"/>
  <c r="AW1" i="35"/>
  <c r="AT1" i="35"/>
  <c r="AU8" i="35" s="1" a="1"/>
  <c r="AU8" i="35" s="1"/>
  <c r="I214" i="35" s="1"/>
  <c r="G200" i="34" s="1"/>
  <c r="AQ1" i="35"/>
  <c r="AR2" i="35" s="1" a="1"/>
  <c r="AR2" i="35" s="1"/>
  <c r="I187" i="35" s="1"/>
  <c r="G173" i="34" s="1"/>
  <c r="AN1" i="35"/>
  <c r="AK1" i="35"/>
  <c r="AH1" i="35"/>
  <c r="AE1" i="35"/>
  <c r="AB1" i="35"/>
  <c r="AC1" i="35" s="1" a="1"/>
  <c r="AC1" i="35" s="1"/>
  <c r="I81" i="35" s="1"/>
  <c r="G67" i="34" s="1"/>
  <c r="Y1" i="35"/>
  <c r="V1" i="35"/>
  <c r="S1" i="35"/>
  <c r="T2" i="35" s="1" a="1"/>
  <c r="T2" i="35" s="1"/>
  <c r="I19" i="35" s="1"/>
  <c r="G5" i="34" s="1"/>
  <c r="N417" i="35"/>
  <c r="O417" i="35" s="1"/>
  <c r="E417" i="35"/>
  <c r="D417" i="35"/>
  <c r="N396" i="35"/>
  <c r="O396" i="35" s="1"/>
  <c r="E396" i="35"/>
  <c r="D396" i="35"/>
  <c r="N375" i="35"/>
  <c r="O375" i="35" s="1"/>
  <c r="E375" i="35"/>
  <c r="D375" i="35"/>
  <c r="N354" i="35"/>
  <c r="O354" i="35" s="1"/>
  <c r="E354" i="35"/>
  <c r="D354" i="35"/>
  <c r="N333" i="35"/>
  <c r="E333" i="35"/>
  <c r="D333" i="35"/>
  <c r="N312" i="35"/>
  <c r="O312" i="35" s="1"/>
  <c r="E312" i="35"/>
  <c r="D312" i="35"/>
  <c r="N291" i="35"/>
  <c r="O291" i="35" s="1"/>
  <c r="E291" i="35"/>
  <c r="D291" i="35"/>
  <c r="N270" i="35"/>
  <c r="O270" i="35" s="1"/>
  <c r="E270" i="35"/>
  <c r="D270" i="35"/>
  <c r="N249" i="35"/>
  <c r="O249" i="35" s="1"/>
  <c r="E249" i="35"/>
  <c r="D249" i="35"/>
  <c r="N228" i="35"/>
  <c r="O228" i="35" s="1"/>
  <c r="E228" i="35"/>
  <c r="D228" i="35"/>
  <c r="N207" i="35"/>
  <c r="O207" i="35" s="1"/>
  <c r="E207" i="35"/>
  <c r="D207" i="35"/>
  <c r="N186" i="35"/>
  <c r="O186" i="35" s="1"/>
  <c r="E186" i="35"/>
  <c r="D186" i="35"/>
  <c r="N165" i="35"/>
  <c r="E165" i="35"/>
  <c r="D165" i="35"/>
  <c r="N144" i="35"/>
  <c r="O144" i="35" s="1"/>
  <c r="E144" i="35"/>
  <c r="D144" i="35"/>
  <c r="N123" i="35"/>
  <c r="O123" i="35" s="1"/>
  <c r="E123" i="35"/>
  <c r="D123" i="35"/>
  <c r="N102" i="35"/>
  <c r="O102" i="35" s="1"/>
  <c r="E102" i="35"/>
  <c r="D102" i="35"/>
  <c r="N81" i="35"/>
  <c r="O81" i="35" s="1"/>
  <c r="E81" i="35"/>
  <c r="D81" i="35"/>
  <c r="N60" i="35"/>
  <c r="O60" i="35" s="1"/>
  <c r="E60" i="35"/>
  <c r="D60" i="35"/>
  <c r="N39" i="35"/>
  <c r="O39" i="35" s="1"/>
  <c r="E39" i="35"/>
  <c r="D39" i="35"/>
  <c r="N18" i="35"/>
  <c r="O18" i="35" s="1"/>
  <c r="E18" i="35"/>
  <c r="D18" i="35"/>
  <c r="O333" i="35"/>
  <c r="O165" i="35"/>
  <c r="AC2" i="35" a="1"/>
  <c r="AC2" i="35" s="1"/>
  <c r="I82" i="35" s="1"/>
  <c r="G68" i="34" s="1"/>
  <c r="BY1" i="35" a="1"/>
  <c r="BY1" i="35" s="1"/>
  <c r="I417" i="35" s="1"/>
  <c r="G403" i="34" s="1"/>
  <c r="BM1" i="35" a="1"/>
  <c r="BM1" i="35" s="1"/>
  <c r="I333" i="35" s="1"/>
  <c r="G319" i="34" s="1"/>
  <c r="BA2" i="35" a="1"/>
  <c r="BA2" i="35" s="1"/>
  <c r="I250" i="35" s="1"/>
  <c r="G236" i="34" s="1"/>
  <c r="AO1" i="35" a="1"/>
  <c r="AO1" i="35" s="1"/>
  <c r="I165" i="35" s="1"/>
  <c r="G151" i="34" s="1"/>
  <c r="AL6" i="35" a="1"/>
  <c r="AL6" i="35" s="1"/>
  <c r="I149" i="35" s="1"/>
  <c r="G135" i="34" s="1"/>
  <c r="Z5" i="35" a="1"/>
  <c r="Z5" i="35" s="1"/>
  <c r="I64" i="35" s="1"/>
  <c r="G50" i="34" s="1"/>
  <c r="B403" i="34"/>
  <c r="B382" i="34"/>
  <c r="B319" i="34"/>
  <c r="B277" i="34"/>
  <c r="B235" i="34"/>
  <c r="B151" i="34"/>
  <c r="B109" i="34"/>
  <c r="B67" i="34"/>
  <c r="C68" i="33"/>
  <c r="BG7" i="35" l="1" a="1"/>
  <c r="BG7" i="35" s="1"/>
  <c r="I297" i="35" s="1"/>
  <c r="G283" i="34" s="1"/>
  <c r="W1" i="35" a="1"/>
  <c r="W1" i="35" s="1"/>
  <c r="I39" i="35" s="1"/>
  <c r="G25" i="34" s="1"/>
  <c r="AI1" i="35" a="1"/>
  <c r="AI1" i="35" s="1"/>
  <c r="I123" i="35" s="1"/>
  <c r="G109" i="34" s="1"/>
  <c r="BS8" i="35" a="1"/>
  <c r="BS8" i="35" s="1"/>
  <c r="I382" i="35" s="1"/>
  <c r="G368" i="34" s="1"/>
  <c r="BJ2" i="35" a="1"/>
  <c r="BJ2" i="35" s="1"/>
  <c r="I313" i="35" s="1"/>
  <c r="G299" i="34" s="1"/>
  <c r="BV3" i="35" a="1"/>
  <c r="BV3" i="35" s="1"/>
  <c r="I398" i="35" s="1"/>
  <c r="G384" i="34" s="1"/>
  <c r="AX5" i="35" a="1"/>
  <c r="AX5" i="35" s="1"/>
  <c r="I232" i="35" s="1"/>
  <c r="G218" i="34" s="1"/>
  <c r="Z7" i="35" a="1"/>
  <c r="Z7" i="35" s="1"/>
  <c r="I66" i="35" s="1"/>
  <c r="G52" i="34" s="1"/>
  <c r="BV7" i="35" a="1"/>
  <c r="BV7" i="35" s="1"/>
  <c r="I402" i="35" s="1"/>
  <c r="G388" i="34" s="1"/>
  <c r="AL19" i="35" a="1"/>
  <c r="AL19" i="35" s="1"/>
  <c r="I162" i="35" s="1"/>
  <c r="G148" i="34" s="1"/>
  <c r="AL20" i="35" a="1"/>
  <c r="AL20" i="35" s="1"/>
  <c r="I163" i="35" s="1"/>
  <c r="G149" i="34" s="1"/>
  <c r="AL21" i="35" a="1"/>
  <c r="AL21" i="35" s="1"/>
  <c r="I164" i="35" s="1"/>
  <c r="G150" i="34" s="1"/>
  <c r="AL17" i="35" a="1"/>
  <c r="AL17" i="35" s="1"/>
  <c r="I160" i="35" s="1"/>
  <c r="G146" i="34" s="1"/>
  <c r="AL16" i="35" a="1"/>
  <c r="AL16" i="35" s="1"/>
  <c r="I159" i="35" s="1"/>
  <c r="G145" i="34" s="1"/>
  <c r="AL15" i="35" a="1"/>
  <c r="AL15" i="35" s="1"/>
  <c r="I158" i="35" s="1"/>
  <c r="G144" i="34" s="1"/>
  <c r="AL13" i="35" a="1"/>
  <c r="AL13" i="35" s="1"/>
  <c r="I156" i="35" s="1"/>
  <c r="G142" i="34" s="1"/>
  <c r="AL11" i="35" a="1"/>
  <c r="AL11" i="35" s="1"/>
  <c r="I154" i="35" s="1"/>
  <c r="G140" i="34" s="1"/>
  <c r="AL9" i="35" a="1"/>
  <c r="AL9" i="35" s="1"/>
  <c r="I152" i="35" s="1"/>
  <c r="G138" i="34" s="1"/>
  <c r="AL7" i="35" a="1"/>
  <c r="AL7" i="35" s="1"/>
  <c r="I150" i="35" s="1"/>
  <c r="G136" i="34" s="1"/>
  <c r="AL5" i="35" a="1"/>
  <c r="AL5" i="35" s="1"/>
  <c r="I148" i="35" s="1"/>
  <c r="G134" i="34" s="1"/>
  <c r="AL3" i="35" a="1"/>
  <c r="AL3" i="35" s="1"/>
  <c r="I146" i="35" s="1"/>
  <c r="G132" i="34" s="1"/>
  <c r="AL14" i="35" a="1"/>
  <c r="AL14" i="35" s="1"/>
  <c r="I157" i="35" s="1"/>
  <c r="G143" i="34" s="1"/>
  <c r="AL12" i="35" a="1"/>
  <c r="AL12" i="35" s="1"/>
  <c r="I155" i="35" s="1"/>
  <c r="G141" i="34" s="1"/>
  <c r="AL10" i="35" a="1"/>
  <c r="AL10" i="35" s="1"/>
  <c r="I153" i="35" s="1"/>
  <c r="G139" i="34" s="1"/>
  <c r="AL8" i="35" a="1"/>
  <c r="AL8" i="35" s="1"/>
  <c r="I151" i="35" s="1"/>
  <c r="G137" i="34" s="1"/>
  <c r="AL18" i="35" a="1"/>
  <c r="AL18" i="35" s="1"/>
  <c r="I161" i="35" s="1"/>
  <c r="G147" i="34" s="1"/>
  <c r="AL1" i="35" a="1"/>
  <c r="AL1" i="35" s="1"/>
  <c r="I144" i="35" s="1"/>
  <c r="G130" i="34" s="1"/>
  <c r="AU19" i="35" a="1"/>
  <c r="AU19" i="35" s="1"/>
  <c r="I225" i="35" s="1"/>
  <c r="G211" i="34" s="1"/>
  <c r="AU20" i="35" a="1"/>
  <c r="AU20" i="35" s="1"/>
  <c r="I226" i="35" s="1"/>
  <c r="G212" i="34" s="1"/>
  <c r="AU18" i="35" a="1"/>
  <c r="AU18" i="35" s="1"/>
  <c r="I224" i="35" s="1"/>
  <c r="G210" i="34" s="1"/>
  <c r="AU21" i="35" a="1"/>
  <c r="AU21" i="35" s="1"/>
  <c r="I227" i="35" s="1"/>
  <c r="G213" i="34" s="1"/>
  <c r="AU17" i="35" a="1"/>
  <c r="AU17" i="35" s="1"/>
  <c r="I223" i="35" s="1"/>
  <c r="G209" i="34" s="1"/>
  <c r="AU15" i="35" a="1"/>
  <c r="AU15" i="35" s="1"/>
  <c r="I221" i="35" s="1"/>
  <c r="G207" i="34" s="1"/>
  <c r="AU13" i="35" a="1"/>
  <c r="AU13" i="35" s="1"/>
  <c r="I219" i="35" s="1"/>
  <c r="G205" i="34" s="1"/>
  <c r="AU11" i="35" a="1"/>
  <c r="AU11" i="35" s="1"/>
  <c r="I217" i="35" s="1"/>
  <c r="G203" i="34" s="1"/>
  <c r="AU9" i="35" a="1"/>
  <c r="AU9" i="35" s="1"/>
  <c r="I215" i="35" s="1"/>
  <c r="G201" i="34" s="1"/>
  <c r="AU7" i="35" a="1"/>
  <c r="AU7" i="35" s="1"/>
  <c r="I213" i="35" s="1"/>
  <c r="G199" i="34" s="1"/>
  <c r="AU5" i="35" a="1"/>
  <c r="AU5" i="35" s="1"/>
  <c r="I211" i="35" s="1"/>
  <c r="G197" i="34" s="1"/>
  <c r="AU3" i="35" a="1"/>
  <c r="AU3" i="35" s="1"/>
  <c r="I209" i="35" s="1"/>
  <c r="G195" i="34" s="1"/>
  <c r="AU14" i="35" a="1"/>
  <c r="AU14" i="35" s="1"/>
  <c r="I220" i="35" s="1"/>
  <c r="G206" i="34" s="1"/>
  <c r="AU12" i="35" a="1"/>
  <c r="AU12" i="35" s="1"/>
  <c r="I218" i="35" s="1"/>
  <c r="G204" i="34" s="1"/>
  <c r="AU10" i="35" a="1"/>
  <c r="AU10" i="35" s="1"/>
  <c r="I216" i="35" s="1"/>
  <c r="G202" i="34" s="1"/>
  <c r="AU16" i="35" a="1"/>
  <c r="AU16" i="35" s="1"/>
  <c r="I222" i="35" s="1"/>
  <c r="G208" i="34" s="1"/>
  <c r="Z2" i="35" a="1"/>
  <c r="Z2" i="35" s="1"/>
  <c r="I61" i="35" s="1"/>
  <c r="G47" i="34" s="1"/>
  <c r="BG3" i="35" a="1"/>
  <c r="BG3" i="35" s="1"/>
  <c r="I293" i="35" s="1"/>
  <c r="G279" i="34" s="1"/>
  <c r="AI5" i="35" a="1"/>
  <c r="AI5" i="35" s="1"/>
  <c r="I127" i="35" s="1"/>
  <c r="G113" i="34" s="1"/>
  <c r="BS6" i="35" a="1"/>
  <c r="BS6" i="35" s="1"/>
  <c r="I380" i="35" s="1"/>
  <c r="G366" i="34" s="1"/>
  <c r="AF20" i="35" a="1"/>
  <c r="AF20" i="35" s="1"/>
  <c r="I121" i="35" s="1"/>
  <c r="G107" i="34" s="1"/>
  <c r="AF18" i="35" a="1"/>
  <c r="AF18" i="35" s="1"/>
  <c r="I119" i="35" s="1"/>
  <c r="G105" i="34" s="1"/>
  <c r="AF21" i="35" a="1"/>
  <c r="AF21" i="35" s="1"/>
  <c r="I122" i="35" s="1"/>
  <c r="G108" i="34" s="1"/>
  <c r="AF19" i="35" a="1"/>
  <c r="AF19" i="35" s="1"/>
  <c r="I120" i="35" s="1"/>
  <c r="G106" i="34" s="1"/>
  <c r="AF15" i="35" a="1"/>
  <c r="AF15" i="35" s="1"/>
  <c r="I116" i="35" s="1"/>
  <c r="G102" i="34" s="1"/>
  <c r="AF13" i="35" a="1"/>
  <c r="AF13" i="35" s="1"/>
  <c r="I114" i="35" s="1"/>
  <c r="G100" i="34" s="1"/>
  <c r="AF11" i="35" a="1"/>
  <c r="AF11" i="35" s="1"/>
  <c r="I112" i="35" s="1"/>
  <c r="G98" i="34" s="1"/>
  <c r="AF9" i="35" a="1"/>
  <c r="AF9" i="35" s="1"/>
  <c r="I110" i="35" s="1"/>
  <c r="G96" i="34" s="1"/>
  <c r="AF7" i="35" a="1"/>
  <c r="AF7" i="35" s="1"/>
  <c r="I108" i="35" s="1"/>
  <c r="G94" i="34" s="1"/>
  <c r="AF5" i="35" a="1"/>
  <c r="AF5" i="35" s="1"/>
  <c r="I106" i="35" s="1"/>
  <c r="G92" i="34" s="1"/>
  <c r="AF3" i="35" a="1"/>
  <c r="AF3" i="35" s="1"/>
  <c r="I104" i="35" s="1"/>
  <c r="G90" i="34" s="1"/>
  <c r="AF14" i="35" a="1"/>
  <c r="AF14" i="35" s="1"/>
  <c r="I115" i="35" s="1"/>
  <c r="G101" i="34" s="1"/>
  <c r="AF12" i="35" a="1"/>
  <c r="AF12" i="35" s="1"/>
  <c r="I113" i="35" s="1"/>
  <c r="G99" i="34" s="1"/>
  <c r="AF10" i="35" a="1"/>
  <c r="AF10" i="35" s="1"/>
  <c r="I111" i="35" s="1"/>
  <c r="G97" i="34" s="1"/>
  <c r="AF8" i="35" a="1"/>
  <c r="AF8" i="35" s="1"/>
  <c r="I109" i="35" s="1"/>
  <c r="G95" i="34" s="1"/>
  <c r="AF6" i="35" a="1"/>
  <c r="AF6" i="35" s="1"/>
  <c r="I107" i="35" s="1"/>
  <c r="G93" i="34" s="1"/>
  <c r="AF4" i="35" a="1"/>
  <c r="AF4" i="35" s="1"/>
  <c r="I105" i="35" s="1"/>
  <c r="G91" i="34" s="1"/>
  <c r="AF16" i="35" a="1"/>
  <c r="AF16" i="35" s="1"/>
  <c r="I117" i="35" s="1"/>
  <c r="G103" i="34" s="1"/>
  <c r="AF17" i="35" a="1"/>
  <c r="AF17" i="35" s="1"/>
  <c r="I118" i="35" s="1"/>
  <c r="G104" i="34" s="1"/>
  <c r="AU1" i="35" a="1"/>
  <c r="AU1" i="35" s="1"/>
  <c r="I207" i="35" s="1"/>
  <c r="G193" i="34" s="1"/>
  <c r="BD20" i="35" a="1"/>
  <c r="BD20" i="35" s="1"/>
  <c r="I289" i="35" s="1"/>
  <c r="G275" i="34" s="1"/>
  <c r="BD18" i="35" a="1"/>
  <c r="BD18" i="35" s="1"/>
  <c r="I287" i="35" s="1"/>
  <c r="G273" i="34" s="1"/>
  <c r="BD21" i="35" a="1"/>
  <c r="BD21" i="35" s="1"/>
  <c r="I290" i="35" s="1"/>
  <c r="G276" i="34" s="1"/>
  <c r="BD19" i="35" a="1"/>
  <c r="BD19" i="35" s="1"/>
  <c r="I288" i="35" s="1"/>
  <c r="G274" i="34" s="1"/>
  <c r="BD17" i="35" a="1"/>
  <c r="BD17" i="35" s="1"/>
  <c r="I286" i="35" s="1"/>
  <c r="G272" i="34" s="1"/>
  <c r="BD15" i="35" a="1"/>
  <c r="BD15" i="35" s="1"/>
  <c r="I284" i="35" s="1"/>
  <c r="G270" i="34" s="1"/>
  <c r="BD13" i="35" a="1"/>
  <c r="BD13" i="35" s="1"/>
  <c r="I282" i="35" s="1"/>
  <c r="G268" i="34" s="1"/>
  <c r="BD11" i="35" a="1"/>
  <c r="BD11" i="35" s="1"/>
  <c r="I280" i="35" s="1"/>
  <c r="G266" i="34" s="1"/>
  <c r="BD9" i="35" a="1"/>
  <c r="BD9" i="35" s="1"/>
  <c r="I278" i="35" s="1"/>
  <c r="G264" i="34" s="1"/>
  <c r="BD7" i="35" a="1"/>
  <c r="BD7" i="35" s="1"/>
  <c r="I276" i="35" s="1"/>
  <c r="G262" i="34" s="1"/>
  <c r="BD5" i="35" a="1"/>
  <c r="BD5" i="35" s="1"/>
  <c r="I274" i="35" s="1"/>
  <c r="G260" i="34" s="1"/>
  <c r="BD3" i="35" a="1"/>
  <c r="BD3" i="35" s="1"/>
  <c r="I272" i="35" s="1"/>
  <c r="G258" i="34" s="1"/>
  <c r="BD14" i="35" a="1"/>
  <c r="BD14" i="35" s="1"/>
  <c r="I283" i="35" s="1"/>
  <c r="G269" i="34" s="1"/>
  <c r="BD12" i="35" a="1"/>
  <c r="BD12" i="35" s="1"/>
  <c r="I281" i="35" s="1"/>
  <c r="G267" i="34" s="1"/>
  <c r="BD10" i="35" a="1"/>
  <c r="BD10" i="35" s="1"/>
  <c r="I279" i="35" s="1"/>
  <c r="G265" i="34" s="1"/>
  <c r="BD8" i="35" a="1"/>
  <c r="BD8" i="35" s="1"/>
  <c r="I277" i="35" s="1"/>
  <c r="G263" i="34" s="1"/>
  <c r="BD6" i="35" a="1"/>
  <c r="BD6" i="35" s="1"/>
  <c r="I275" i="35" s="1"/>
  <c r="G261" i="34" s="1"/>
  <c r="BD4" i="35" a="1"/>
  <c r="BD4" i="35" s="1"/>
  <c r="I273" i="35" s="1"/>
  <c r="G259" i="34" s="1"/>
  <c r="BD2" i="35" a="1"/>
  <c r="BD2" i="35" s="1"/>
  <c r="I271" i="35" s="1"/>
  <c r="G257" i="34" s="1"/>
  <c r="BD16" i="35" a="1"/>
  <c r="BD16" i="35" s="1"/>
  <c r="I285" i="35" s="1"/>
  <c r="G271" i="34" s="1"/>
  <c r="BS1" i="35" a="1"/>
  <c r="BS1" i="35" s="1"/>
  <c r="I375" i="35" s="1"/>
  <c r="G361" i="34" s="1"/>
  <c r="AI2" i="35" a="1"/>
  <c r="AI2" i="35" s="1"/>
  <c r="I124" i="35" s="1"/>
  <c r="G110" i="34" s="1"/>
  <c r="BJ19" i="35" a="1"/>
  <c r="BJ19" i="35" s="1"/>
  <c r="I330" i="35" s="1"/>
  <c r="G316" i="34" s="1"/>
  <c r="BJ20" i="35" a="1"/>
  <c r="BJ20" i="35" s="1"/>
  <c r="I331" i="35" s="1"/>
  <c r="G317" i="34" s="1"/>
  <c r="BJ21" i="35" a="1"/>
  <c r="BJ21" i="35" s="1"/>
  <c r="I332" i="35" s="1"/>
  <c r="G318" i="34" s="1"/>
  <c r="BJ17" i="35" a="1"/>
  <c r="BJ17" i="35" s="1"/>
  <c r="I328" i="35" s="1"/>
  <c r="G314" i="34" s="1"/>
  <c r="BJ16" i="35" a="1"/>
  <c r="BJ16" i="35" s="1"/>
  <c r="I327" i="35" s="1"/>
  <c r="G313" i="34" s="1"/>
  <c r="BJ15" i="35" a="1"/>
  <c r="BJ15" i="35" s="1"/>
  <c r="I326" i="35" s="1"/>
  <c r="G312" i="34" s="1"/>
  <c r="BJ13" i="35" a="1"/>
  <c r="BJ13" i="35" s="1"/>
  <c r="I324" i="35" s="1"/>
  <c r="G310" i="34" s="1"/>
  <c r="BJ11" i="35" a="1"/>
  <c r="BJ11" i="35" s="1"/>
  <c r="I322" i="35" s="1"/>
  <c r="G308" i="34" s="1"/>
  <c r="BJ9" i="35" a="1"/>
  <c r="BJ9" i="35" s="1"/>
  <c r="I320" i="35" s="1"/>
  <c r="G306" i="34" s="1"/>
  <c r="BJ7" i="35" a="1"/>
  <c r="BJ7" i="35" s="1"/>
  <c r="I318" i="35" s="1"/>
  <c r="G304" i="34" s="1"/>
  <c r="BJ5" i="35" a="1"/>
  <c r="BJ5" i="35" s="1"/>
  <c r="I316" i="35" s="1"/>
  <c r="G302" i="34" s="1"/>
  <c r="BJ3" i="35" a="1"/>
  <c r="BJ3" i="35" s="1"/>
  <c r="I314" i="35" s="1"/>
  <c r="G300" i="34" s="1"/>
  <c r="BJ14" i="35" a="1"/>
  <c r="BJ14" i="35" s="1"/>
  <c r="I325" i="35" s="1"/>
  <c r="G311" i="34" s="1"/>
  <c r="BJ12" i="35" a="1"/>
  <c r="BJ12" i="35" s="1"/>
  <c r="I323" i="35" s="1"/>
  <c r="G309" i="34" s="1"/>
  <c r="BJ10" i="35" a="1"/>
  <c r="BJ10" i="35" s="1"/>
  <c r="I321" i="35" s="1"/>
  <c r="G307" i="34" s="1"/>
  <c r="BJ8" i="35" a="1"/>
  <c r="BJ8" i="35" s="1"/>
  <c r="I319" i="35" s="1"/>
  <c r="G305" i="34" s="1"/>
  <c r="BJ18" i="35" a="1"/>
  <c r="BJ18" i="35" s="1"/>
  <c r="I329" i="35" s="1"/>
  <c r="G315" i="34" s="1"/>
  <c r="W19" i="35" a="1"/>
  <c r="W19" i="35" s="1"/>
  <c r="I57" i="35" s="1"/>
  <c r="G43" i="34" s="1"/>
  <c r="W20" i="35" a="1"/>
  <c r="W20" i="35" s="1"/>
  <c r="I58" i="35" s="1"/>
  <c r="G44" i="34" s="1"/>
  <c r="W18" i="35" a="1"/>
  <c r="W18" i="35" s="1"/>
  <c r="I56" i="35" s="1"/>
  <c r="G42" i="34" s="1"/>
  <c r="W21" i="35" a="1"/>
  <c r="W21" i="35" s="1"/>
  <c r="I59" i="35" s="1"/>
  <c r="G45" i="34" s="1"/>
  <c r="W17" i="35" a="1"/>
  <c r="W17" i="35" s="1"/>
  <c r="I55" i="35" s="1"/>
  <c r="G41" i="34" s="1"/>
  <c r="W15" i="35" a="1"/>
  <c r="W15" i="35" s="1"/>
  <c r="I53" i="35" s="1"/>
  <c r="G39" i="34" s="1"/>
  <c r="W13" i="35" a="1"/>
  <c r="W13" i="35" s="1"/>
  <c r="I51" i="35" s="1"/>
  <c r="G37" i="34" s="1"/>
  <c r="W11" i="35" a="1"/>
  <c r="W11" i="35" s="1"/>
  <c r="I49" i="35" s="1"/>
  <c r="G35" i="34" s="1"/>
  <c r="W9" i="35" a="1"/>
  <c r="W9" i="35" s="1"/>
  <c r="I47" i="35" s="1"/>
  <c r="G33" i="34" s="1"/>
  <c r="W7" i="35" a="1"/>
  <c r="W7" i="35" s="1"/>
  <c r="I45" i="35" s="1"/>
  <c r="G31" i="34" s="1"/>
  <c r="W5" i="35" a="1"/>
  <c r="W5" i="35" s="1"/>
  <c r="I43" i="35" s="1"/>
  <c r="G29" i="34" s="1"/>
  <c r="W3" i="35" a="1"/>
  <c r="W3" i="35" s="1"/>
  <c r="I41" i="35" s="1"/>
  <c r="G27" i="34" s="1"/>
  <c r="W16" i="35" a="1"/>
  <c r="W16" i="35" s="1"/>
  <c r="I54" i="35" s="1"/>
  <c r="G40" i="34" s="1"/>
  <c r="W14" i="35" a="1"/>
  <c r="W14" i="35" s="1"/>
  <c r="I52" i="35" s="1"/>
  <c r="G38" i="34" s="1"/>
  <c r="W12" i="35" a="1"/>
  <c r="W12" i="35" s="1"/>
  <c r="I50" i="35" s="1"/>
  <c r="G36" i="34" s="1"/>
  <c r="W10" i="35" a="1"/>
  <c r="W10" i="35" s="1"/>
  <c r="I48" i="35" s="1"/>
  <c r="G34" i="34" s="1"/>
  <c r="BJ1" i="35" a="1"/>
  <c r="BJ1" i="35" s="1"/>
  <c r="I312" i="35" s="1"/>
  <c r="G298" i="34" s="1"/>
  <c r="BS19" i="35" a="1"/>
  <c r="BS19" i="35" s="1"/>
  <c r="I393" i="35" s="1"/>
  <c r="G379" i="34" s="1"/>
  <c r="BS20" i="35" a="1"/>
  <c r="BS20" i="35" s="1"/>
  <c r="I394" i="35" s="1"/>
  <c r="G380" i="34" s="1"/>
  <c r="BS18" i="35" a="1"/>
  <c r="BS18" i="35" s="1"/>
  <c r="I392" i="35" s="1"/>
  <c r="G378" i="34" s="1"/>
  <c r="BS21" i="35" a="1"/>
  <c r="BS21" i="35" s="1"/>
  <c r="I395" i="35" s="1"/>
  <c r="G381" i="34" s="1"/>
  <c r="BS17" i="35" a="1"/>
  <c r="BS17" i="35" s="1"/>
  <c r="I391" i="35" s="1"/>
  <c r="G377" i="34" s="1"/>
  <c r="BS16" i="35" a="1"/>
  <c r="BS16" i="35" s="1"/>
  <c r="I390" i="35" s="1"/>
  <c r="G376" i="34" s="1"/>
  <c r="BS15" i="35" a="1"/>
  <c r="BS15" i="35" s="1"/>
  <c r="I389" i="35" s="1"/>
  <c r="G375" i="34" s="1"/>
  <c r="BS13" i="35" a="1"/>
  <c r="BS13" i="35" s="1"/>
  <c r="I387" i="35" s="1"/>
  <c r="G373" i="34" s="1"/>
  <c r="BS11" i="35" a="1"/>
  <c r="BS11" i="35" s="1"/>
  <c r="I385" i="35" s="1"/>
  <c r="G371" i="34" s="1"/>
  <c r="BS9" i="35" a="1"/>
  <c r="BS9" i="35" s="1"/>
  <c r="I383" i="35" s="1"/>
  <c r="G369" i="34" s="1"/>
  <c r="BS7" i="35" a="1"/>
  <c r="BS7" i="35" s="1"/>
  <c r="I381" i="35" s="1"/>
  <c r="G367" i="34" s="1"/>
  <c r="BS5" i="35" a="1"/>
  <c r="BS5" i="35" s="1"/>
  <c r="I379" i="35" s="1"/>
  <c r="G365" i="34" s="1"/>
  <c r="BS3" i="35" a="1"/>
  <c r="BS3" i="35" s="1"/>
  <c r="I377" i="35" s="1"/>
  <c r="G363" i="34" s="1"/>
  <c r="BS14" i="35" a="1"/>
  <c r="BS14" i="35" s="1"/>
  <c r="I388" i="35" s="1"/>
  <c r="G374" i="34" s="1"/>
  <c r="BS12" i="35" a="1"/>
  <c r="BS12" i="35" s="1"/>
  <c r="I386" i="35" s="1"/>
  <c r="G372" i="34" s="1"/>
  <c r="BS10" i="35" a="1"/>
  <c r="BS10" i="35" s="1"/>
  <c r="I384" i="35" s="1"/>
  <c r="G370" i="34" s="1"/>
  <c r="BV2" i="35" a="1"/>
  <c r="BV2" i="35" s="1"/>
  <c r="I397" i="35" s="1"/>
  <c r="G383" i="34" s="1"/>
  <c r="AU4" i="35" a="1"/>
  <c r="AU4" i="35" s="1"/>
  <c r="I210" i="35" s="1"/>
  <c r="G196" i="34" s="1"/>
  <c r="W6" i="35" a="1"/>
  <c r="W6" i="35" s="1"/>
  <c r="I44" i="35" s="1"/>
  <c r="G30" i="34" s="1"/>
  <c r="AF1" i="35" a="1"/>
  <c r="AF1" i="35" s="1"/>
  <c r="I102" i="35" s="1"/>
  <c r="G88" i="34" s="1"/>
  <c r="AO20" i="35" a="1"/>
  <c r="AO20" i="35" s="1"/>
  <c r="I184" i="35" s="1"/>
  <c r="G170" i="34" s="1"/>
  <c r="AO21" i="35" a="1"/>
  <c r="AO21" i="35" s="1"/>
  <c r="I185" i="35" s="1"/>
  <c r="G171" i="34" s="1"/>
  <c r="AO14" i="35" a="1"/>
  <c r="AO14" i="35" s="1"/>
  <c r="I178" i="35" s="1"/>
  <c r="G164" i="34" s="1"/>
  <c r="AO12" i="35" a="1"/>
  <c r="AO12" i="35" s="1"/>
  <c r="I176" i="35" s="1"/>
  <c r="G162" i="34" s="1"/>
  <c r="AO10" i="35" a="1"/>
  <c r="AO10" i="35" s="1"/>
  <c r="I174" i="35" s="1"/>
  <c r="G160" i="34" s="1"/>
  <c r="AO8" i="35" a="1"/>
  <c r="AO8" i="35" s="1"/>
  <c r="I172" i="35" s="1"/>
  <c r="G158" i="34" s="1"/>
  <c r="AO6" i="35" a="1"/>
  <c r="AO6" i="35" s="1"/>
  <c r="I170" i="35" s="1"/>
  <c r="G156" i="34" s="1"/>
  <c r="AO4" i="35" a="1"/>
  <c r="AO4" i="35" s="1"/>
  <c r="I168" i="35" s="1"/>
  <c r="G154" i="34" s="1"/>
  <c r="AO2" i="35" a="1"/>
  <c r="AO2" i="35" s="1"/>
  <c r="I166" i="35" s="1"/>
  <c r="G152" i="34" s="1"/>
  <c r="AO19" i="35" a="1"/>
  <c r="AO19" i="35" s="1"/>
  <c r="I183" i="35" s="1"/>
  <c r="G169" i="34" s="1"/>
  <c r="AO18" i="35" a="1"/>
  <c r="AO18" i="35" s="1"/>
  <c r="I182" i="35" s="1"/>
  <c r="G168" i="34" s="1"/>
  <c r="AO16" i="35" a="1"/>
  <c r="AO16" i="35" s="1"/>
  <c r="I180" i="35" s="1"/>
  <c r="G166" i="34" s="1"/>
  <c r="AO17" i="35" a="1"/>
  <c r="AO17" i="35" s="1"/>
  <c r="I181" i="35" s="1"/>
  <c r="G167" i="34" s="1"/>
  <c r="AO15" i="35" a="1"/>
  <c r="AO15" i="35" s="1"/>
  <c r="I179" i="35" s="1"/>
  <c r="G165" i="34" s="1"/>
  <c r="AO13" i="35" a="1"/>
  <c r="AO13" i="35" s="1"/>
  <c r="I177" i="35" s="1"/>
  <c r="G163" i="34" s="1"/>
  <c r="AO11" i="35" a="1"/>
  <c r="AO11" i="35" s="1"/>
  <c r="I175" i="35" s="1"/>
  <c r="G161" i="34" s="1"/>
  <c r="AO9" i="35" a="1"/>
  <c r="AO9" i="35" s="1"/>
  <c r="I173" i="35" s="1"/>
  <c r="G159" i="34" s="1"/>
  <c r="AO7" i="35" a="1"/>
  <c r="AO7" i="35" s="1"/>
  <c r="I171" i="35" s="1"/>
  <c r="G157" i="34" s="1"/>
  <c r="AO5" i="35" a="1"/>
  <c r="AO5" i="35" s="1"/>
  <c r="I169" i="35" s="1"/>
  <c r="G155" i="34" s="1"/>
  <c r="AO3" i="35" a="1"/>
  <c r="AO3" i="35" s="1"/>
  <c r="I167" i="35" s="1"/>
  <c r="G153" i="34" s="1"/>
  <c r="BD1" i="35" a="1"/>
  <c r="BD1" i="35" s="1"/>
  <c r="I270" i="35" s="1"/>
  <c r="G256" i="34" s="1"/>
  <c r="BM20" i="35" a="1"/>
  <c r="BM20" i="35" s="1"/>
  <c r="I352" i="35" s="1"/>
  <c r="G338" i="34" s="1"/>
  <c r="BM21" i="35" a="1"/>
  <c r="BM21" i="35" s="1"/>
  <c r="I353" i="35" s="1"/>
  <c r="G339" i="34" s="1"/>
  <c r="BM17" i="35" a="1"/>
  <c r="BM17" i="35" s="1"/>
  <c r="I349" i="35" s="1"/>
  <c r="G335" i="34" s="1"/>
  <c r="BM19" i="35" a="1"/>
  <c r="BM19" i="35" s="1"/>
  <c r="I351" i="35" s="1"/>
  <c r="G337" i="34" s="1"/>
  <c r="BM14" i="35" a="1"/>
  <c r="BM14" i="35" s="1"/>
  <c r="I346" i="35" s="1"/>
  <c r="G332" i="34" s="1"/>
  <c r="BM12" i="35" a="1"/>
  <c r="BM12" i="35" s="1"/>
  <c r="I344" i="35" s="1"/>
  <c r="G330" i="34" s="1"/>
  <c r="BM10" i="35" a="1"/>
  <c r="BM10" i="35" s="1"/>
  <c r="I342" i="35" s="1"/>
  <c r="G328" i="34" s="1"/>
  <c r="BM8" i="35" a="1"/>
  <c r="BM8" i="35" s="1"/>
  <c r="I340" i="35" s="1"/>
  <c r="G326" i="34" s="1"/>
  <c r="BM6" i="35" a="1"/>
  <c r="BM6" i="35" s="1"/>
  <c r="I338" i="35" s="1"/>
  <c r="G324" i="34" s="1"/>
  <c r="BM4" i="35" a="1"/>
  <c r="BM4" i="35" s="1"/>
  <c r="I336" i="35" s="1"/>
  <c r="G322" i="34" s="1"/>
  <c r="BM2" i="35" a="1"/>
  <c r="BM2" i="35" s="1"/>
  <c r="I334" i="35" s="1"/>
  <c r="G320" i="34" s="1"/>
  <c r="BM18" i="35" a="1"/>
  <c r="BM18" i="35" s="1"/>
  <c r="I350" i="35" s="1"/>
  <c r="G336" i="34" s="1"/>
  <c r="BM16" i="35" a="1"/>
  <c r="BM16" i="35" s="1"/>
  <c r="I348" i="35" s="1"/>
  <c r="G334" i="34" s="1"/>
  <c r="BM15" i="35" a="1"/>
  <c r="BM15" i="35" s="1"/>
  <c r="I347" i="35" s="1"/>
  <c r="G333" i="34" s="1"/>
  <c r="BM13" i="35" a="1"/>
  <c r="BM13" i="35" s="1"/>
  <c r="I345" i="35" s="1"/>
  <c r="G331" i="34" s="1"/>
  <c r="BM11" i="35" a="1"/>
  <c r="BM11" i="35" s="1"/>
  <c r="I343" i="35" s="1"/>
  <c r="G329" i="34" s="1"/>
  <c r="BM9" i="35" a="1"/>
  <c r="BM9" i="35" s="1"/>
  <c r="I341" i="35" s="1"/>
  <c r="G327" i="34" s="1"/>
  <c r="BM7" i="35" a="1"/>
  <c r="BM7" i="35" s="1"/>
  <c r="I339" i="35" s="1"/>
  <c r="G325" i="34" s="1"/>
  <c r="BM5" i="35" a="1"/>
  <c r="BM5" i="35" s="1"/>
  <c r="I337" i="35" s="1"/>
  <c r="G323" i="34" s="1"/>
  <c r="BM3" i="35" a="1"/>
  <c r="BM3" i="35" s="1"/>
  <c r="I335" i="35" s="1"/>
  <c r="G321" i="34" s="1"/>
  <c r="AX3" i="35" a="1"/>
  <c r="AX3" i="35" s="1"/>
  <c r="I230" i="35" s="1"/>
  <c r="G216" i="34" s="1"/>
  <c r="AL4" i="35" a="1"/>
  <c r="AL4" i="35" s="1"/>
  <c r="I147" i="35" s="1"/>
  <c r="G133" i="34" s="1"/>
  <c r="BJ6" i="35" a="1"/>
  <c r="BJ6" i="35" s="1"/>
  <c r="I317" i="35" s="1"/>
  <c r="G303" i="34" s="1"/>
  <c r="AI9" i="35" a="1"/>
  <c r="AI9" i="35" s="1"/>
  <c r="I131" i="35" s="1"/>
  <c r="G117" i="34" s="1"/>
  <c r="AX20" i="35" a="1"/>
  <c r="AX20" i="35" s="1"/>
  <c r="I247" i="35" s="1"/>
  <c r="G233" i="34" s="1"/>
  <c r="AX21" i="35" a="1"/>
  <c r="AX21" i="35" s="1"/>
  <c r="I248" i="35" s="1"/>
  <c r="G234" i="34" s="1"/>
  <c r="AX19" i="35" a="1"/>
  <c r="AX19" i="35" s="1"/>
  <c r="I246" i="35" s="1"/>
  <c r="G232" i="34" s="1"/>
  <c r="AX14" i="35" a="1"/>
  <c r="AX14" i="35" s="1"/>
  <c r="I241" i="35" s="1"/>
  <c r="G227" i="34" s="1"/>
  <c r="AX12" i="35" a="1"/>
  <c r="AX12" i="35" s="1"/>
  <c r="I239" i="35" s="1"/>
  <c r="G225" i="34" s="1"/>
  <c r="AX10" i="35" a="1"/>
  <c r="AX10" i="35" s="1"/>
  <c r="I237" i="35" s="1"/>
  <c r="G223" i="34" s="1"/>
  <c r="AX8" i="35" a="1"/>
  <c r="AX8" i="35" s="1"/>
  <c r="I235" i="35" s="1"/>
  <c r="G221" i="34" s="1"/>
  <c r="AX6" i="35" a="1"/>
  <c r="AX6" i="35" s="1"/>
  <c r="I233" i="35" s="1"/>
  <c r="G219" i="34" s="1"/>
  <c r="AX4" i="35" a="1"/>
  <c r="AX4" i="35" s="1"/>
  <c r="I231" i="35" s="1"/>
  <c r="G217" i="34" s="1"/>
  <c r="AX16" i="35" a="1"/>
  <c r="AX16" i="35" s="1"/>
  <c r="I243" i="35" s="1"/>
  <c r="G229" i="34" s="1"/>
  <c r="AX17" i="35" a="1"/>
  <c r="AX17" i="35" s="1"/>
  <c r="I244" i="35" s="1"/>
  <c r="G230" i="34" s="1"/>
  <c r="AX15" i="35" a="1"/>
  <c r="AX15" i="35" s="1"/>
  <c r="I242" i="35" s="1"/>
  <c r="G228" i="34" s="1"/>
  <c r="AX13" i="35" a="1"/>
  <c r="AX13" i="35" s="1"/>
  <c r="I240" i="35" s="1"/>
  <c r="G226" i="34" s="1"/>
  <c r="AX11" i="35" a="1"/>
  <c r="AX11" i="35" s="1"/>
  <c r="I238" i="35" s="1"/>
  <c r="G224" i="34" s="1"/>
  <c r="AX9" i="35" a="1"/>
  <c r="AX9" i="35" s="1"/>
  <c r="I236" i="35" s="1"/>
  <c r="G222" i="34" s="1"/>
  <c r="AX18" i="35" a="1"/>
  <c r="AX18" i="35" s="1"/>
  <c r="I245" i="35" s="1"/>
  <c r="G231" i="34" s="1"/>
  <c r="AX1" i="35" a="1"/>
  <c r="AX1" i="35" s="1"/>
  <c r="I228" i="35" s="1"/>
  <c r="G214" i="34" s="1"/>
  <c r="BG18" i="35" a="1"/>
  <c r="BG18" i="35" s="1"/>
  <c r="I308" i="35" s="1"/>
  <c r="G294" i="34" s="1"/>
  <c r="BG21" i="35" a="1"/>
  <c r="BG21" i="35" s="1"/>
  <c r="I311" i="35" s="1"/>
  <c r="G297" i="34" s="1"/>
  <c r="BG19" i="35" a="1"/>
  <c r="BG19" i="35" s="1"/>
  <c r="I309" i="35" s="1"/>
  <c r="G295" i="34" s="1"/>
  <c r="BG20" i="35" a="1"/>
  <c r="BG20" i="35" s="1"/>
  <c r="I310" i="35" s="1"/>
  <c r="G296" i="34" s="1"/>
  <c r="BG16" i="35" a="1"/>
  <c r="BG16" i="35" s="1"/>
  <c r="I306" i="35" s="1"/>
  <c r="G292" i="34" s="1"/>
  <c r="BG14" i="35" a="1"/>
  <c r="BG14" i="35" s="1"/>
  <c r="I304" i="35" s="1"/>
  <c r="G290" i="34" s="1"/>
  <c r="BG12" i="35" a="1"/>
  <c r="BG12" i="35" s="1"/>
  <c r="I302" i="35" s="1"/>
  <c r="G288" i="34" s="1"/>
  <c r="BG10" i="35" a="1"/>
  <c r="BG10" i="35" s="1"/>
  <c r="I300" i="35" s="1"/>
  <c r="G286" i="34" s="1"/>
  <c r="BG8" i="35" a="1"/>
  <c r="BG8" i="35" s="1"/>
  <c r="I298" i="35" s="1"/>
  <c r="G284" i="34" s="1"/>
  <c r="BG6" i="35" a="1"/>
  <c r="BG6" i="35" s="1"/>
  <c r="I296" i="35" s="1"/>
  <c r="G282" i="34" s="1"/>
  <c r="BG4" i="35" a="1"/>
  <c r="BG4" i="35" s="1"/>
  <c r="I294" i="35" s="1"/>
  <c r="G280" i="34" s="1"/>
  <c r="BG17" i="35" a="1"/>
  <c r="BG17" i="35" s="1"/>
  <c r="I307" i="35" s="1"/>
  <c r="G293" i="34" s="1"/>
  <c r="BG15" i="35" a="1"/>
  <c r="BG15" i="35" s="1"/>
  <c r="I305" i="35" s="1"/>
  <c r="G291" i="34" s="1"/>
  <c r="BG13" i="35" a="1"/>
  <c r="BG13" i="35" s="1"/>
  <c r="I303" i="35" s="1"/>
  <c r="G289" i="34" s="1"/>
  <c r="BG11" i="35" a="1"/>
  <c r="BG11" i="35" s="1"/>
  <c r="I301" i="35" s="1"/>
  <c r="G287" i="34" s="1"/>
  <c r="BG9" i="35" a="1"/>
  <c r="BG9" i="35" s="1"/>
  <c r="I299" i="35" s="1"/>
  <c r="G285" i="34" s="1"/>
  <c r="AU2" i="35" a="1"/>
  <c r="AU2" i="35" s="1"/>
  <c r="I208" i="35" s="1"/>
  <c r="G194" i="34" s="1"/>
  <c r="W4" i="35" a="1"/>
  <c r="W4" i="35" s="1"/>
  <c r="I42" i="35" s="1"/>
  <c r="G28" i="34" s="1"/>
  <c r="BS4" i="35" a="1"/>
  <c r="BS4" i="35" s="1"/>
  <c r="I378" i="35" s="1"/>
  <c r="G364" i="34" s="1"/>
  <c r="BG5" i="35" a="1"/>
  <c r="BG5" i="35" s="1"/>
  <c r="I295" i="35" s="1"/>
  <c r="G281" i="34" s="1"/>
  <c r="AU6" i="35" a="1"/>
  <c r="AU6" i="35" s="1"/>
  <c r="I212" i="35" s="1"/>
  <c r="G198" i="34" s="1"/>
  <c r="AI7" i="35" a="1"/>
  <c r="AI7" i="35" s="1"/>
  <c r="I129" i="35" s="1"/>
  <c r="G115" i="34" s="1"/>
  <c r="W8" i="35" a="1"/>
  <c r="W8" i="35" s="1"/>
  <c r="I46" i="35" s="1"/>
  <c r="G32" i="34" s="1"/>
  <c r="Z20" i="35" a="1"/>
  <c r="Z20" i="35" s="1"/>
  <c r="I79" i="35" s="1"/>
  <c r="G65" i="34" s="1"/>
  <c r="Z21" i="35" a="1"/>
  <c r="Z21" i="35" s="1"/>
  <c r="I80" i="35" s="1"/>
  <c r="G66" i="34" s="1"/>
  <c r="Z19" i="35" a="1"/>
  <c r="Z19" i="35" s="1"/>
  <c r="I78" i="35" s="1"/>
  <c r="G64" i="34" s="1"/>
  <c r="Z18" i="35" a="1"/>
  <c r="Z18" i="35" s="1"/>
  <c r="I77" i="35" s="1"/>
  <c r="G63" i="34" s="1"/>
  <c r="Z16" i="35" a="1"/>
  <c r="Z16" i="35" s="1"/>
  <c r="I75" i="35" s="1"/>
  <c r="G61" i="34" s="1"/>
  <c r="Z14" i="35" a="1"/>
  <c r="Z14" i="35" s="1"/>
  <c r="I73" i="35" s="1"/>
  <c r="G59" i="34" s="1"/>
  <c r="Z12" i="35" a="1"/>
  <c r="Z12" i="35" s="1"/>
  <c r="I71" i="35" s="1"/>
  <c r="G57" i="34" s="1"/>
  <c r="Z10" i="35" a="1"/>
  <c r="Z10" i="35" s="1"/>
  <c r="I69" i="35" s="1"/>
  <c r="G55" i="34" s="1"/>
  <c r="Z8" i="35" a="1"/>
  <c r="Z8" i="35" s="1"/>
  <c r="I67" i="35" s="1"/>
  <c r="G53" i="34" s="1"/>
  <c r="Z6" i="35" a="1"/>
  <c r="Z6" i="35" s="1"/>
  <c r="I65" i="35" s="1"/>
  <c r="G51" i="34" s="1"/>
  <c r="Z4" i="35" a="1"/>
  <c r="Z4" i="35" s="1"/>
  <c r="I63" i="35" s="1"/>
  <c r="G49" i="34" s="1"/>
  <c r="Z17" i="35" a="1"/>
  <c r="Z17" i="35" s="1"/>
  <c r="I76" i="35" s="1"/>
  <c r="G62" i="34" s="1"/>
  <c r="Z15" i="35" a="1"/>
  <c r="Z15" i="35" s="1"/>
  <c r="I74" i="35" s="1"/>
  <c r="G60" i="34" s="1"/>
  <c r="Z13" i="35" a="1"/>
  <c r="Z13" i="35" s="1"/>
  <c r="I72" i="35" s="1"/>
  <c r="G58" i="34" s="1"/>
  <c r="Z11" i="35" a="1"/>
  <c r="Z11" i="35" s="1"/>
  <c r="I70" i="35" s="1"/>
  <c r="G56" i="34" s="1"/>
  <c r="Z9" i="35" a="1"/>
  <c r="Z9" i="35" s="1"/>
  <c r="I68" i="35" s="1"/>
  <c r="G54" i="34" s="1"/>
  <c r="BV20" i="35" a="1"/>
  <c r="BV20" i="35" s="1"/>
  <c r="I415" i="35" s="1"/>
  <c r="G401" i="34" s="1"/>
  <c r="BV18" i="35" a="1"/>
  <c r="BV18" i="35" s="1"/>
  <c r="I413" i="35" s="1"/>
  <c r="G399" i="34" s="1"/>
  <c r="BV21" i="35" a="1"/>
  <c r="BV21" i="35" s="1"/>
  <c r="I416" i="35" s="1"/>
  <c r="G402" i="34" s="1"/>
  <c r="BV19" i="35" a="1"/>
  <c r="BV19" i="35" s="1"/>
  <c r="I414" i="35" s="1"/>
  <c r="G400" i="34" s="1"/>
  <c r="BV17" i="35" a="1"/>
  <c r="BV17" i="35" s="1"/>
  <c r="I412" i="35" s="1"/>
  <c r="G398" i="34" s="1"/>
  <c r="BV14" i="35" a="1"/>
  <c r="BV14" i="35" s="1"/>
  <c r="I409" i="35" s="1"/>
  <c r="G395" i="34" s="1"/>
  <c r="BV12" i="35" a="1"/>
  <c r="BV12" i="35" s="1"/>
  <c r="I407" i="35" s="1"/>
  <c r="G393" i="34" s="1"/>
  <c r="BV10" i="35" a="1"/>
  <c r="BV10" i="35" s="1"/>
  <c r="I405" i="35" s="1"/>
  <c r="G391" i="34" s="1"/>
  <c r="BV8" i="35" a="1"/>
  <c r="BV8" i="35" s="1"/>
  <c r="I403" i="35" s="1"/>
  <c r="G389" i="34" s="1"/>
  <c r="BV6" i="35" a="1"/>
  <c r="BV6" i="35" s="1"/>
  <c r="I401" i="35" s="1"/>
  <c r="G387" i="34" s="1"/>
  <c r="BV4" i="35" a="1"/>
  <c r="BV4" i="35" s="1"/>
  <c r="I399" i="35" s="1"/>
  <c r="G385" i="34" s="1"/>
  <c r="BV16" i="35" a="1"/>
  <c r="BV16" i="35" s="1"/>
  <c r="I411" i="35" s="1"/>
  <c r="G397" i="34" s="1"/>
  <c r="BV15" i="35" a="1"/>
  <c r="BV15" i="35" s="1"/>
  <c r="I410" i="35" s="1"/>
  <c r="G396" i="34" s="1"/>
  <c r="BV13" i="35" a="1"/>
  <c r="BV13" i="35" s="1"/>
  <c r="I408" i="35" s="1"/>
  <c r="G394" i="34" s="1"/>
  <c r="BV11" i="35" a="1"/>
  <c r="BV11" i="35" s="1"/>
  <c r="I406" i="35" s="1"/>
  <c r="G392" i="34" s="1"/>
  <c r="BV9" i="35" a="1"/>
  <c r="BV9" i="35" s="1"/>
  <c r="I404" i="35" s="1"/>
  <c r="G390" i="34" s="1"/>
  <c r="C417" i="35"/>
  <c r="C333" i="35"/>
  <c r="C249" i="35"/>
  <c r="C165" i="35"/>
  <c r="C81" i="35"/>
  <c r="C396" i="35"/>
  <c r="C312" i="35"/>
  <c r="C228" i="35"/>
  <c r="C144" i="35"/>
  <c r="C60" i="35"/>
  <c r="C375" i="35"/>
  <c r="C291" i="35"/>
  <c r="C207" i="35"/>
  <c r="C123" i="35"/>
  <c r="C39" i="35"/>
  <c r="C354" i="35"/>
  <c r="C270" i="35"/>
  <c r="C186" i="35"/>
  <c r="C102" i="35"/>
  <c r="C18" i="35"/>
  <c r="BV1" i="35" a="1"/>
  <c r="BV1" i="35" s="1"/>
  <c r="I396" i="35" s="1"/>
  <c r="G382" i="34" s="1"/>
  <c r="AI3" i="35" a="1"/>
  <c r="AI3" i="35" s="1"/>
  <c r="I125" i="35" s="1"/>
  <c r="G111" i="34" s="1"/>
  <c r="BG1" i="35" a="1"/>
  <c r="BG1" i="35" s="1"/>
  <c r="I291" i="35" s="1"/>
  <c r="G277" i="34" s="1"/>
  <c r="BP21" i="35" a="1"/>
  <c r="BP21" i="35" s="1"/>
  <c r="I374" i="35" s="1"/>
  <c r="G360" i="34" s="1"/>
  <c r="BP19" i="35" a="1"/>
  <c r="BP19" i="35" s="1"/>
  <c r="I372" i="35" s="1"/>
  <c r="G358" i="34" s="1"/>
  <c r="BP20" i="35" a="1"/>
  <c r="BP20" i="35" s="1"/>
  <c r="I373" i="35" s="1"/>
  <c r="G359" i="34" s="1"/>
  <c r="BP14" i="35" a="1"/>
  <c r="BP14" i="35" s="1"/>
  <c r="I367" i="35" s="1"/>
  <c r="G353" i="34" s="1"/>
  <c r="BP12" i="35" a="1"/>
  <c r="BP12" i="35" s="1"/>
  <c r="I365" i="35" s="1"/>
  <c r="G351" i="34" s="1"/>
  <c r="BP10" i="35" a="1"/>
  <c r="BP10" i="35" s="1"/>
  <c r="I363" i="35" s="1"/>
  <c r="G349" i="34" s="1"/>
  <c r="BP8" i="35" a="1"/>
  <c r="BP8" i="35" s="1"/>
  <c r="I361" i="35" s="1"/>
  <c r="G347" i="34" s="1"/>
  <c r="BP6" i="35" a="1"/>
  <c r="BP6" i="35" s="1"/>
  <c r="I359" i="35" s="1"/>
  <c r="G345" i="34" s="1"/>
  <c r="BP4" i="35" a="1"/>
  <c r="BP4" i="35" s="1"/>
  <c r="I357" i="35" s="1"/>
  <c r="G343" i="34" s="1"/>
  <c r="BP2" i="35" a="1"/>
  <c r="BP2" i="35" s="1"/>
  <c r="I355" i="35" s="1"/>
  <c r="G341" i="34" s="1"/>
  <c r="BP18" i="35" a="1"/>
  <c r="BP18" i="35" s="1"/>
  <c r="I371" i="35" s="1"/>
  <c r="G357" i="34" s="1"/>
  <c r="BP16" i="35" a="1"/>
  <c r="BP16" i="35" s="1"/>
  <c r="I369" i="35" s="1"/>
  <c r="G355" i="34" s="1"/>
  <c r="BP15" i="35" a="1"/>
  <c r="BP15" i="35" s="1"/>
  <c r="I368" i="35" s="1"/>
  <c r="G354" i="34" s="1"/>
  <c r="BP13" i="35" a="1"/>
  <c r="BP13" i="35" s="1"/>
  <c r="I366" i="35" s="1"/>
  <c r="G352" i="34" s="1"/>
  <c r="BP11" i="35" a="1"/>
  <c r="BP11" i="35" s="1"/>
  <c r="I364" i="35" s="1"/>
  <c r="G350" i="34" s="1"/>
  <c r="BP9" i="35" a="1"/>
  <c r="BP9" i="35" s="1"/>
  <c r="I362" i="35" s="1"/>
  <c r="G348" i="34" s="1"/>
  <c r="BP7" i="35" a="1"/>
  <c r="BP7" i="35" s="1"/>
  <c r="I360" i="35" s="1"/>
  <c r="G346" i="34" s="1"/>
  <c r="BP5" i="35" a="1"/>
  <c r="BP5" i="35" s="1"/>
  <c r="I358" i="35" s="1"/>
  <c r="G344" i="34" s="1"/>
  <c r="BP3" i="35" a="1"/>
  <c r="BP3" i="35" s="1"/>
  <c r="I356" i="35" s="1"/>
  <c r="G342" i="34" s="1"/>
  <c r="BP17" i="35" a="1"/>
  <c r="BP17" i="35" s="1"/>
  <c r="I370" i="35" s="1"/>
  <c r="G356" i="34" s="1"/>
  <c r="BG2" i="35" a="1"/>
  <c r="BG2" i="35" s="1"/>
  <c r="I292" i="35" s="1"/>
  <c r="G278" i="34" s="1"/>
  <c r="Z1" i="35" a="1"/>
  <c r="Z1" i="35" s="1"/>
  <c r="I60" i="35" s="1"/>
  <c r="G46" i="34" s="1"/>
  <c r="AI21" i="35" a="1"/>
  <c r="AI21" i="35" s="1"/>
  <c r="I143" i="35" s="1"/>
  <c r="G129" i="34" s="1"/>
  <c r="AI19" i="35" a="1"/>
  <c r="AI19" i="35" s="1"/>
  <c r="I141" i="35" s="1"/>
  <c r="G127" i="34" s="1"/>
  <c r="AI20" i="35" a="1"/>
  <c r="AI20" i="35" s="1"/>
  <c r="I142" i="35" s="1"/>
  <c r="G128" i="34" s="1"/>
  <c r="AI16" i="35" a="1"/>
  <c r="AI16" i="35" s="1"/>
  <c r="I138" i="35" s="1"/>
  <c r="G124" i="34" s="1"/>
  <c r="AI14" i="35" a="1"/>
  <c r="AI14" i="35" s="1"/>
  <c r="I136" i="35" s="1"/>
  <c r="G122" i="34" s="1"/>
  <c r="AI12" i="35" a="1"/>
  <c r="AI12" i="35" s="1"/>
  <c r="I134" i="35" s="1"/>
  <c r="G120" i="34" s="1"/>
  <c r="AI10" i="35" a="1"/>
  <c r="AI10" i="35" s="1"/>
  <c r="I132" i="35" s="1"/>
  <c r="G118" i="34" s="1"/>
  <c r="AI8" i="35" a="1"/>
  <c r="AI8" i="35" s="1"/>
  <c r="I130" i="35" s="1"/>
  <c r="G116" i="34" s="1"/>
  <c r="AI6" i="35" a="1"/>
  <c r="AI6" i="35" s="1"/>
  <c r="I128" i="35" s="1"/>
  <c r="G114" i="34" s="1"/>
  <c r="AI4" i="35" a="1"/>
  <c r="AI4" i="35" s="1"/>
  <c r="I126" i="35" s="1"/>
  <c r="G112" i="34" s="1"/>
  <c r="AI18" i="35" a="1"/>
  <c r="AI18" i="35" s="1"/>
  <c r="I140" i="35" s="1"/>
  <c r="G126" i="34" s="1"/>
  <c r="AI17" i="35" a="1"/>
  <c r="AI17" i="35" s="1"/>
  <c r="I139" i="35" s="1"/>
  <c r="G125" i="34" s="1"/>
  <c r="AI15" i="35" a="1"/>
  <c r="AI15" i="35" s="1"/>
  <c r="I137" i="35" s="1"/>
  <c r="G123" i="34" s="1"/>
  <c r="AI13" i="35" a="1"/>
  <c r="AI13" i="35" s="1"/>
  <c r="I135" i="35" s="1"/>
  <c r="G121" i="34" s="1"/>
  <c r="AI11" i="35" a="1"/>
  <c r="AI11" i="35" s="1"/>
  <c r="I133" i="35" s="1"/>
  <c r="G119" i="34" s="1"/>
  <c r="AL2" i="35" a="1"/>
  <c r="AL2" i="35" s="1"/>
  <c r="I145" i="35" s="1"/>
  <c r="G131" i="34" s="1"/>
  <c r="T21" i="35" a="1"/>
  <c r="T21" i="35" s="1"/>
  <c r="I38" i="35" s="1"/>
  <c r="G24" i="34" s="1"/>
  <c r="T19" i="35" a="1"/>
  <c r="T19" i="35" s="1"/>
  <c r="I36" i="35" s="1"/>
  <c r="G22" i="34" s="1"/>
  <c r="T16" i="35" a="1"/>
  <c r="T16" i="35" s="1"/>
  <c r="I33" i="35" s="1"/>
  <c r="G19" i="34" s="1"/>
  <c r="T14" i="35" a="1"/>
  <c r="T14" i="35" s="1"/>
  <c r="I31" i="35" s="1"/>
  <c r="G17" i="34" s="1"/>
  <c r="T12" i="35" a="1"/>
  <c r="T12" i="35" s="1"/>
  <c r="I29" i="35" s="1"/>
  <c r="G15" i="34" s="1"/>
  <c r="T10" i="35" a="1"/>
  <c r="T10" i="35" s="1"/>
  <c r="I27" i="35" s="1"/>
  <c r="G13" i="34" s="1"/>
  <c r="T8" i="35" a="1"/>
  <c r="T8" i="35" s="1"/>
  <c r="I25" i="35" s="1"/>
  <c r="G11" i="34" s="1"/>
  <c r="T6" i="35" a="1"/>
  <c r="T6" i="35" s="1"/>
  <c r="I23" i="35" s="1"/>
  <c r="G9" i="34" s="1"/>
  <c r="T4" i="35" a="1"/>
  <c r="T4" i="35" s="1"/>
  <c r="I21" i="35" s="1"/>
  <c r="G7" i="34" s="1"/>
  <c r="T17" i="35" a="1"/>
  <c r="T17" i="35" s="1"/>
  <c r="I34" i="35" s="1"/>
  <c r="G20" i="34" s="1"/>
  <c r="T20" i="35" a="1"/>
  <c r="T20" i="35" s="1"/>
  <c r="I37" i="35" s="1"/>
  <c r="G23" i="34" s="1"/>
  <c r="T15" i="35" a="1"/>
  <c r="T15" i="35" s="1"/>
  <c r="I32" i="35" s="1"/>
  <c r="G18" i="34" s="1"/>
  <c r="T13" i="35" a="1"/>
  <c r="T13" i="35" s="1"/>
  <c r="I30" i="35" s="1"/>
  <c r="G16" i="34" s="1"/>
  <c r="T11" i="35" a="1"/>
  <c r="T11" i="35" s="1"/>
  <c r="I28" i="35" s="1"/>
  <c r="G14" i="34" s="1"/>
  <c r="T9" i="35" a="1"/>
  <c r="T9" i="35" s="1"/>
  <c r="I26" i="35" s="1"/>
  <c r="G12" i="34" s="1"/>
  <c r="T7" i="35" a="1"/>
  <c r="T7" i="35" s="1"/>
  <c r="I24" i="35" s="1"/>
  <c r="G10" i="34" s="1"/>
  <c r="T5" i="35" a="1"/>
  <c r="T5" i="35" s="1"/>
  <c r="I22" i="35" s="1"/>
  <c r="G8" i="34" s="1"/>
  <c r="T3" i="35" a="1"/>
  <c r="T3" i="35" s="1"/>
  <c r="I20" i="35" s="1"/>
  <c r="G6" i="34" s="1"/>
  <c r="T18" i="35" a="1"/>
  <c r="T18" i="35" s="1"/>
  <c r="I35" i="35" s="1"/>
  <c r="G21" i="34" s="1"/>
  <c r="AR21" i="35" a="1"/>
  <c r="AR21" i="35" s="1"/>
  <c r="I206" i="35" s="1"/>
  <c r="G192" i="34" s="1"/>
  <c r="AR19" i="35" a="1"/>
  <c r="AR19" i="35" s="1"/>
  <c r="I204" i="35" s="1"/>
  <c r="G190" i="34" s="1"/>
  <c r="AR14" i="35" a="1"/>
  <c r="AR14" i="35" s="1"/>
  <c r="I199" i="35" s="1"/>
  <c r="G185" i="34" s="1"/>
  <c r="AR12" i="35" a="1"/>
  <c r="AR12" i="35" s="1"/>
  <c r="I197" i="35" s="1"/>
  <c r="G183" i="34" s="1"/>
  <c r="AR10" i="35" a="1"/>
  <c r="AR10" i="35" s="1"/>
  <c r="I195" i="35" s="1"/>
  <c r="G181" i="34" s="1"/>
  <c r="AR8" i="35" a="1"/>
  <c r="AR8" i="35" s="1"/>
  <c r="I193" i="35" s="1"/>
  <c r="G179" i="34" s="1"/>
  <c r="AR6" i="35" a="1"/>
  <c r="AR6" i="35" s="1"/>
  <c r="I191" i="35" s="1"/>
  <c r="G177" i="34" s="1"/>
  <c r="AR4" i="35" a="1"/>
  <c r="AR4" i="35" s="1"/>
  <c r="I189" i="35" s="1"/>
  <c r="G175" i="34" s="1"/>
  <c r="AR20" i="35" a="1"/>
  <c r="AR20" i="35" s="1"/>
  <c r="I205" i="35" s="1"/>
  <c r="G191" i="34" s="1"/>
  <c r="AR18" i="35" a="1"/>
  <c r="AR18" i="35" s="1"/>
  <c r="I203" i="35" s="1"/>
  <c r="G189" i="34" s="1"/>
  <c r="AR16" i="35" a="1"/>
  <c r="AR16" i="35" s="1"/>
  <c r="I201" i="35" s="1"/>
  <c r="G187" i="34" s="1"/>
  <c r="AR17" i="35" a="1"/>
  <c r="AR17" i="35" s="1"/>
  <c r="I202" i="35" s="1"/>
  <c r="G188" i="34" s="1"/>
  <c r="AR15" i="35" a="1"/>
  <c r="AR15" i="35" s="1"/>
  <c r="I200" i="35" s="1"/>
  <c r="G186" i="34" s="1"/>
  <c r="AR13" i="35" a="1"/>
  <c r="AR13" i="35" s="1"/>
  <c r="I198" i="35" s="1"/>
  <c r="G184" i="34" s="1"/>
  <c r="AR11" i="35" a="1"/>
  <c r="AR11" i="35" s="1"/>
  <c r="I196" i="35" s="1"/>
  <c r="G182" i="34" s="1"/>
  <c r="AR9" i="35" a="1"/>
  <c r="AR9" i="35" s="1"/>
  <c r="I194" i="35" s="1"/>
  <c r="G180" i="34" s="1"/>
  <c r="AR7" i="35" a="1"/>
  <c r="AR7" i="35" s="1"/>
  <c r="I192" i="35" s="1"/>
  <c r="G178" i="34" s="1"/>
  <c r="AR5" i="35" a="1"/>
  <c r="AR5" i="35" s="1"/>
  <c r="I190" i="35" s="1"/>
  <c r="G176" i="34" s="1"/>
  <c r="AR3" i="35" a="1"/>
  <c r="AR3" i="35" s="1"/>
  <c r="I188" i="35" s="1"/>
  <c r="G174" i="34" s="1"/>
  <c r="W2" i="35" a="1"/>
  <c r="W2" i="35" s="1"/>
  <c r="I40" i="35" s="1"/>
  <c r="G26" i="34" s="1"/>
  <c r="T1" i="35" a="1"/>
  <c r="T1" i="35" s="1"/>
  <c r="I18" i="35" s="1"/>
  <c r="G4" i="34" s="1"/>
  <c r="AC21" i="35" a="1"/>
  <c r="AC21" i="35" s="1"/>
  <c r="I101" i="35" s="1"/>
  <c r="G87" i="34" s="1"/>
  <c r="AC19" i="35" a="1"/>
  <c r="AC19" i="35" s="1"/>
  <c r="I99" i="35" s="1"/>
  <c r="G85" i="34" s="1"/>
  <c r="AC20" i="35" a="1"/>
  <c r="AC20" i="35" s="1"/>
  <c r="I100" i="35" s="1"/>
  <c r="G86" i="34" s="1"/>
  <c r="AC18" i="35" a="1"/>
  <c r="AC18" i="35" s="1"/>
  <c r="I98" i="35" s="1"/>
  <c r="G84" i="34" s="1"/>
  <c r="AC16" i="35" a="1"/>
  <c r="AC16" i="35" s="1"/>
  <c r="I96" i="35" s="1"/>
  <c r="G82" i="34" s="1"/>
  <c r="AC17" i="35" a="1"/>
  <c r="AC17" i="35" s="1"/>
  <c r="I97" i="35" s="1"/>
  <c r="G83" i="34" s="1"/>
  <c r="AC15" i="35" a="1"/>
  <c r="AC15" i="35" s="1"/>
  <c r="I95" i="35" s="1"/>
  <c r="G81" i="34" s="1"/>
  <c r="AC13" i="35" a="1"/>
  <c r="AC13" i="35" s="1"/>
  <c r="I93" i="35" s="1"/>
  <c r="G79" i="34" s="1"/>
  <c r="AC11" i="35" a="1"/>
  <c r="AC11" i="35" s="1"/>
  <c r="I91" i="35" s="1"/>
  <c r="G77" i="34" s="1"/>
  <c r="AC9" i="35" a="1"/>
  <c r="AC9" i="35" s="1"/>
  <c r="I89" i="35" s="1"/>
  <c r="G75" i="34" s="1"/>
  <c r="AC7" i="35" a="1"/>
  <c r="AC7" i="35" s="1"/>
  <c r="I87" i="35" s="1"/>
  <c r="G73" i="34" s="1"/>
  <c r="AC5" i="35" a="1"/>
  <c r="AC5" i="35" s="1"/>
  <c r="I85" i="35" s="1"/>
  <c r="G71" i="34" s="1"/>
  <c r="AC3" i="35" a="1"/>
  <c r="AC3" i="35" s="1"/>
  <c r="I83" i="35" s="1"/>
  <c r="G69" i="34" s="1"/>
  <c r="AC14" i="35" a="1"/>
  <c r="AC14" i="35" s="1"/>
  <c r="I94" i="35" s="1"/>
  <c r="G80" i="34" s="1"/>
  <c r="AC12" i="35" a="1"/>
  <c r="AC12" i="35" s="1"/>
  <c r="I92" i="35" s="1"/>
  <c r="G78" i="34" s="1"/>
  <c r="AC10" i="35" a="1"/>
  <c r="AC10" i="35" s="1"/>
  <c r="I90" i="35" s="1"/>
  <c r="G76" i="34" s="1"/>
  <c r="AC8" i="35" a="1"/>
  <c r="AC8" i="35" s="1"/>
  <c r="I88" i="35" s="1"/>
  <c r="G74" i="34" s="1"/>
  <c r="AC6" i="35" a="1"/>
  <c r="AC6" i="35" s="1"/>
  <c r="I86" i="35" s="1"/>
  <c r="G72" i="34" s="1"/>
  <c r="AC4" i="35" a="1"/>
  <c r="AC4" i="35" s="1"/>
  <c r="I84" i="35" s="1"/>
  <c r="G70" i="34" s="1"/>
  <c r="AR1" i="35" a="1"/>
  <c r="AR1" i="35" s="1"/>
  <c r="I186" i="35" s="1"/>
  <c r="G172" i="34" s="1"/>
  <c r="BA21" i="35" a="1"/>
  <c r="BA21" i="35" s="1"/>
  <c r="I269" i="35" s="1"/>
  <c r="G255" i="34" s="1"/>
  <c r="BA19" i="35" a="1"/>
  <c r="BA19" i="35" s="1"/>
  <c r="I267" i="35" s="1"/>
  <c r="G253" i="34" s="1"/>
  <c r="BA20" i="35" a="1"/>
  <c r="BA20" i="35" s="1"/>
  <c r="I268" i="35" s="1"/>
  <c r="G254" i="34" s="1"/>
  <c r="BA18" i="35" a="1"/>
  <c r="BA18" i="35" s="1"/>
  <c r="I266" i="35" s="1"/>
  <c r="G252" i="34" s="1"/>
  <c r="BA16" i="35" a="1"/>
  <c r="BA16" i="35" s="1"/>
  <c r="I264" i="35" s="1"/>
  <c r="G250" i="34" s="1"/>
  <c r="BA17" i="35" a="1"/>
  <c r="BA17" i="35" s="1"/>
  <c r="I265" i="35" s="1"/>
  <c r="G251" i="34" s="1"/>
  <c r="BA15" i="35" a="1"/>
  <c r="BA15" i="35" s="1"/>
  <c r="I263" i="35" s="1"/>
  <c r="G249" i="34" s="1"/>
  <c r="BA13" i="35" a="1"/>
  <c r="BA13" i="35" s="1"/>
  <c r="I261" i="35" s="1"/>
  <c r="G247" i="34" s="1"/>
  <c r="BA11" i="35" a="1"/>
  <c r="BA11" i="35" s="1"/>
  <c r="I259" i="35" s="1"/>
  <c r="G245" i="34" s="1"/>
  <c r="BA9" i="35" a="1"/>
  <c r="BA9" i="35" s="1"/>
  <c r="I257" i="35" s="1"/>
  <c r="G243" i="34" s="1"/>
  <c r="BA7" i="35" a="1"/>
  <c r="BA7" i="35" s="1"/>
  <c r="I255" i="35" s="1"/>
  <c r="G241" i="34" s="1"/>
  <c r="BA5" i="35" a="1"/>
  <c r="BA5" i="35" s="1"/>
  <c r="I253" i="35" s="1"/>
  <c r="G239" i="34" s="1"/>
  <c r="BA3" i="35" a="1"/>
  <c r="BA3" i="35" s="1"/>
  <c r="I251" i="35" s="1"/>
  <c r="G237" i="34" s="1"/>
  <c r="BA14" i="35" a="1"/>
  <c r="BA14" i="35" s="1"/>
  <c r="I262" i="35" s="1"/>
  <c r="G248" i="34" s="1"/>
  <c r="BA12" i="35" a="1"/>
  <c r="BA12" i="35" s="1"/>
  <c r="I260" i="35" s="1"/>
  <c r="G246" i="34" s="1"/>
  <c r="BA10" i="35" a="1"/>
  <c r="BA10" i="35" s="1"/>
  <c r="I258" i="35" s="1"/>
  <c r="G244" i="34" s="1"/>
  <c r="BA8" i="35" a="1"/>
  <c r="BA8" i="35" s="1"/>
  <c r="I256" i="35" s="1"/>
  <c r="G242" i="34" s="1"/>
  <c r="BA6" i="35" a="1"/>
  <c r="BA6" i="35" s="1"/>
  <c r="I254" i="35" s="1"/>
  <c r="G240" i="34" s="1"/>
  <c r="BA4" i="35" a="1"/>
  <c r="BA4" i="35" s="1"/>
  <c r="I252" i="35" s="1"/>
  <c r="G238" i="34" s="1"/>
  <c r="BP1" i="35" a="1"/>
  <c r="BP1" i="35" s="1"/>
  <c r="I354" i="35" s="1"/>
  <c r="G340" i="34" s="1"/>
  <c r="BY21" i="35" a="1"/>
  <c r="BY21" i="35" s="1"/>
  <c r="I437" i="35" s="1"/>
  <c r="G423" i="34" s="1"/>
  <c r="BY19" i="35" a="1"/>
  <c r="BY19" i="35" s="1"/>
  <c r="I435" i="35" s="1"/>
  <c r="G421" i="34" s="1"/>
  <c r="BY20" i="35" a="1"/>
  <c r="BY20" i="35" s="1"/>
  <c r="I436" i="35" s="1"/>
  <c r="G422" i="34" s="1"/>
  <c r="BY18" i="35" a="1"/>
  <c r="BY18" i="35" s="1"/>
  <c r="I434" i="35" s="1"/>
  <c r="G420" i="34" s="1"/>
  <c r="BY15" i="35" a="1"/>
  <c r="BY15" i="35" s="1"/>
  <c r="I431" i="35" s="1"/>
  <c r="G417" i="34" s="1"/>
  <c r="BY13" i="35" a="1"/>
  <c r="BY13" i="35" s="1"/>
  <c r="I429" i="35" s="1"/>
  <c r="G415" i="34" s="1"/>
  <c r="BY11" i="35" a="1"/>
  <c r="BY11" i="35" s="1"/>
  <c r="I427" i="35" s="1"/>
  <c r="G413" i="34" s="1"/>
  <c r="BY9" i="35" a="1"/>
  <c r="BY9" i="35" s="1"/>
  <c r="I425" i="35" s="1"/>
  <c r="G411" i="34" s="1"/>
  <c r="BY7" i="35" a="1"/>
  <c r="BY7" i="35" s="1"/>
  <c r="I423" i="35" s="1"/>
  <c r="G409" i="34" s="1"/>
  <c r="BY5" i="35" a="1"/>
  <c r="BY5" i="35" s="1"/>
  <c r="I421" i="35" s="1"/>
  <c r="G407" i="34" s="1"/>
  <c r="BY3" i="35" a="1"/>
  <c r="BY3" i="35" s="1"/>
  <c r="I419" i="35" s="1"/>
  <c r="G405" i="34" s="1"/>
  <c r="BY16" i="35" a="1"/>
  <c r="BY16" i="35" s="1"/>
  <c r="I432" i="35" s="1"/>
  <c r="G418" i="34" s="1"/>
  <c r="BY17" i="35" a="1"/>
  <c r="BY17" i="35" s="1"/>
  <c r="I433" i="35" s="1"/>
  <c r="G419" i="34" s="1"/>
  <c r="BY14" i="35" a="1"/>
  <c r="BY14" i="35" s="1"/>
  <c r="I430" i="35" s="1"/>
  <c r="G416" i="34" s="1"/>
  <c r="BY12" i="35" a="1"/>
  <c r="BY12" i="35" s="1"/>
  <c r="I428" i="35" s="1"/>
  <c r="G414" i="34" s="1"/>
  <c r="BY10" i="35" a="1"/>
  <c r="BY10" i="35" s="1"/>
  <c r="I426" i="35" s="1"/>
  <c r="G412" i="34" s="1"/>
  <c r="BY8" i="35" a="1"/>
  <c r="BY8" i="35" s="1"/>
  <c r="I424" i="35" s="1"/>
  <c r="G410" i="34" s="1"/>
  <c r="BY6" i="35" a="1"/>
  <c r="BY6" i="35" s="1"/>
  <c r="I422" i="35" s="1"/>
  <c r="G408" i="34" s="1"/>
  <c r="BY4" i="35" a="1"/>
  <c r="BY4" i="35" s="1"/>
  <c r="I420" i="35" s="1"/>
  <c r="G406" i="34" s="1"/>
  <c r="BY2" i="35" a="1"/>
  <c r="BY2" i="35" s="1"/>
  <c r="I418" i="35" s="1"/>
  <c r="G404" i="34" s="1"/>
  <c r="AF2" i="35" a="1"/>
  <c r="AF2" i="35" s="1"/>
  <c r="I103" i="35" s="1"/>
  <c r="G89" i="34" s="1"/>
  <c r="AX2" i="35" a="1"/>
  <c r="AX2" i="35" s="1"/>
  <c r="I229" i="35" s="1"/>
  <c r="G215" i="34" s="1"/>
  <c r="BS2" i="35" a="1"/>
  <c r="BS2" i="35" s="1"/>
  <c r="I376" i="35" s="1"/>
  <c r="G362" i="34" s="1"/>
  <c r="Z3" i="35" a="1"/>
  <c r="Z3" i="35" s="1"/>
  <c r="I62" i="35" s="1"/>
  <c r="G48" i="34" s="1"/>
  <c r="C17" i="33"/>
  <c r="C29" i="33"/>
  <c r="C41" i="33"/>
  <c r="C53" i="33"/>
  <c r="C65" i="33"/>
  <c r="C26" i="33"/>
  <c r="C38" i="33"/>
  <c r="C50" i="33"/>
  <c r="C62" i="33"/>
  <c r="C74" i="33"/>
  <c r="C23" i="33"/>
  <c r="C35" i="33"/>
  <c r="C47" i="33"/>
  <c r="C59" i="33"/>
  <c r="C71" i="33"/>
  <c r="C20" i="33"/>
  <c r="C32" i="33"/>
  <c r="C44" i="33"/>
  <c r="C56" i="33"/>
  <c r="H670" i="26" l="1"/>
  <c r="I670" i="26"/>
  <c r="J670" i="26"/>
  <c r="K670" i="26"/>
  <c r="H671" i="26"/>
  <c r="I671" i="26"/>
  <c r="J671" i="26"/>
  <c r="K671" i="26"/>
  <c r="H672" i="26"/>
  <c r="I672" i="26"/>
  <c r="J672" i="26"/>
  <c r="K672" i="26"/>
  <c r="H673" i="26"/>
  <c r="I673" i="26"/>
  <c r="J673" i="26"/>
  <c r="K673" i="26"/>
  <c r="H674" i="26"/>
  <c r="I674" i="26"/>
  <c r="J674" i="26"/>
  <c r="K674" i="26"/>
  <c r="H675" i="26"/>
  <c r="I675" i="26"/>
  <c r="J675" i="26"/>
  <c r="K675" i="26"/>
  <c r="H676" i="26"/>
  <c r="I676" i="26"/>
  <c r="J676" i="26"/>
  <c r="K676" i="26"/>
  <c r="H677" i="26"/>
  <c r="I677" i="26"/>
  <c r="J677" i="26"/>
  <c r="K677" i="26"/>
  <c r="H678" i="26"/>
  <c r="I678" i="26"/>
  <c r="J678" i="26"/>
  <c r="K678" i="26"/>
  <c r="H679" i="26"/>
  <c r="I679" i="26"/>
  <c r="J679" i="26"/>
  <c r="K679" i="26"/>
  <c r="H680" i="26"/>
  <c r="I680" i="26"/>
  <c r="J680" i="26"/>
  <c r="K680" i="26"/>
  <c r="H681" i="26"/>
  <c r="I681" i="26"/>
  <c r="J681" i="26"/>
  <c r="K681" i="26"/>
  <c r="H682" i="26"/>
  <c r="I682" i="26"/>
  <c r="J682" i="26"/>
  <c r="K682" i="26"/>
  <c r="H683" i="26"/>
  <c r="I683" i="26"/>
  <c r="J683" i="26"/>
  <c r="K683" i="26"/>
  <c r="H684" i="26"/>
  <c r="I684" i="26"/>
  <c r="J684" i="26"/>
  <c r="K684" i="26"/>
  <c r="H685" i="26"/>
  <c r="I685" i="26"/>
  <c r="J685" i="26"/>
  <c r="K685" i="26"/>
  <c r="H686" i="26"/>
  <c r="I686" i="26"/>
  <c r="J686" i="26"/>
  <c r="K686" i="26"/>
  <c r="H687" i="26"/>
  <c r="I687" i="26"/>
  <c r="J687" i="26"/>
  <c r="K687" i="26"/>
  <c r="H688" i="26"/>
  <c r="I688" i="26"/>
  <c r="J688" i="26"/>
  <c r="K688" i="26"/>
  <c r="H689" i="26"/>
  <c r="I689" i="26"/>
  <c r="J689" i="26"/>
  <c r="K689" i="26"/>
  <c r="H690" i="26"/>
  <c r="I690" i="26"/>
  <c r="J690" i="26"/>
  <c r="K690" i="26"/>
  <c r="H691" i="26"/>
  <c r="I691" i="26"/>
  <c r="J691" i="26"/>
  <c r="K691" i="26"/>
  <c r="H692" i="26"/>
  <c r="I692" i="26"/>
  <c r="J692" i="26"/>
  <c r="K692" i="26"/>
  <c r="H693" i="26"/>
  <c r="I693" i="26"/>
  <c r="J693" i="26"/>
  <c r="K693" i="26"/>
  <c r="H694" i="26"/>
  <c r="I694" i="26"/>
  <c r="J694" i="26"/>
  <c r="K694" i="26"/>
  <c r="H695" i="26"/>
  <c r="I695" i="26"/>
  <c r="J695" i="26"/>
  <c r="K695" i="26"/>
  <c r="H696" i="26"/>
  <c r="I696" i="26"/>
  <c r="J696" i="26"/>
  <c r="K696" i="26"/>
  <c r="H697" i="26"/>
  <c r="I697" i="26"/>
  <c r="J697" i="26"/>
  <c r="K697" i="26"/>
  <c r="H698" i="26"/>
  <c r="I698" i="26"/>
  <c r="J698" i="26"/>
  <c r="K698" i="26"/>
  <c r="H699" i="26"/>
  <c r="I699" i="26"/>
  <c r="J699" i="26"/>
  <c r="K699" i="26"/>
  <c r="H700" i="26"/>
  <c r="I700" i="26"/>
  <c r="J700" i="26"/>
  <c r="K700" i="26"/>
  <c r="H701" i="26"/>
  <c r="I701" i="26"/>
  <c r="J701" i="26"/>
  <c r="K701" i="26"/>
  <c r="H702" i="26"/>
  <c r="I702" i="26"/>
  <c r="J702" i="26"/>
  <c r="K702" i="26"/>
  <c r="H703" i="26"/>
  <c r="I703" i="26"/>
  <c r="J703" i="26"/>
  <c r="K703" i="26"/>
  <c r="H40" i="26"/>
  <c r="I40" i="26"/>
  <c r="J40" i="26"/>
  <c r="K40" i="26"/>
  <c r="H41" i="26"/>
  <c r="I41" i="26"/>
  <c r="J41" i="26"/>
  <c r="K41" i="26"/>
  <c r="H42" i="26"/>
  <c r="I42" i="26"/>
  <c r="J42" i="26"/>
  <c r="K42" i="26"/>
  <c r="H43" i="26"/>
  <c r="I43" i="26"/>
  <c r="J43" i="26"/>
  <c r="K43" i="26"/>
  <c r="H44" i="26"/>
  <c r="I44" i="26"/>
  <c r="J44" i="26"/>
  <c r="K44" i="26"/>
  <c r="H45" i="26"/>
  <c r="I45" i="26"/>
  <c r="J45" i="26"/>
  <c r="K45" i="26"/>
  <c r="H46" i="26"/>
  <c r="I46" i="26"/>
  <c r="J46" i="26"/>
  <c r="K46" i="26"/>
  <c r="H47" i="26"/>
  <c r="I47" i="26"/>
  <c r="J47" i="26"/>
  <c r="K47" i="26"/>
  <c r="H48" i="26"/>
  <c r="I48" i="26"/>
  <c r="J48" i="26"/>
  <c r="K48" i="26"/>
  <c r="H49" i="26"/>
  <c r="I49" i="26"/>
  <c r="J49" i="26"/>
  <c r="K49" i="26"/>
  <c r="H50" i="26"/>
  <c r="I50" i="26"/>
  <c r="J50" i="26"/>
  <c r="K50" i="26"/>
  <c r="H51" i="26"/>
  <c r="I51" i="26"/>
  <c r="J51" i="26"/>
  <c r="K51" i="26"/>
  <c r="H52" i="26"/>
  <c r="I52" i="26"/>
  <c r="J52" i="26"/>
  <c r="K52" i="26"/>
  <c r="H53" i="26"/>
  <c r="I53" i="26"/>
  <c r="J53" i="26"/>
  <c r="K53" i="26"/>
  <c r="H54" i="26"/>
  <c r="I54" i="26"/>
  <c r="J54" i="26"/>
  <c r="K54" i="26"/>
  <c r="H55" i="26"/>
  <c r="I55" i="26"/>
  <c r="J55" i="26"/>
  <c r="K55" i="26"/>
  <c r="H56" i="26"/>
  <c r="I56" i="26"/>
  <c r="J56" i="26"/>
  <c r="K56" i="26"/>
  <c r="H57" i="26"/>
  <c r="I57" i="26"/>
  <c r="J57" i="26"/>
  <c r="K57" i="26"/>
  <c r="H58" i="26"/>
  <c r="I58" i="26"/>
  <c r="J58" i="26"/>
  <c r="K58" i="26"/>
  <c r="H59" i="26"/>
  <c r="I59" i="26"/>
  <c r="J59" i="26"/>
  <c r="K59" i="26"/>
  <c r="H60" i="26"/>
  <c r="I60" i="26"/>
  <c r="J60" i="26"/>
  <c r="K60" i="26"/>
  <c r="H61" i="26"/>
  <c r="I61" i="26"/>
  <c r="J61" i="26"/>
  <c r="K61" i="26"/>
  <c r="H62" i="26"/>
  <c r="I62" i="26"/>
  <c r="J62" i="26"/>
  <c r="K62" i="26"/>
  <c r="H63" i="26"/>
  <c r="I63" i="26"/>
  <c r="J63"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H424" i="26"/>
  <c r="I424" i="26"/>
  <c r="J424" i="26"/>
  <c r="K424" i="26"/>
  <c r="H425" i="26"/>
  <c r="I425" i="26"/>
  <c r="J425" i="26"/>
  <c r="K425" i="26"/>
  <c r="H426" i="26"/>
  <c r="I426" i="26"/>
  <c r="J426" i="26"/>
  <c r="K426" i="26"/>
  <c r="H427" i="26"/>
  <c r="I427" i="26"/>
  <c r="J427" i="26"/>
  <c r="K427" i="26"/>
  <c r="H428" i="26"/>
  <c r="I428" i="26"/>
  <c r="J428" i="26"/>
  <c r="K428" i="26"/>
  <c r="H429" i="26"/>
  <c r="I429" i="26"/>
  <c r="J429" i="26"/>
  <c r="K429" i="26"/>
  <c r="H430" i="26"/>
  <c r="I430" i="26"/>
  <c r="J430" i="26"/>
  <c r="K430" i="26"/>
  <c r="H431" i="26"/>
  <c r="I431" i="26"/>
  <c r="J431" i="26"/>
  <c r="K431" i="26"/>
  <c r="H432" i="26"/>
  <c r="I432" i="26"/>
  <c r="J432" i="26"/>
  <c r="K432" i="26"/>
  <c r="H433" i="26"/>
  <c r="I433" i="26"/>
  <c r="J433" i="26"/>
  <c r="K433" i="26"/>
  <c r="H434" i="26"/>
  <c r="I434" i="26"/>
  <c r="J434" i="26"/>
  <c r="K434" i="26"/>
  <c r="H435" i="26"/>
  <c r="I435" i="26"/>
  <c r="J435" i="26"/>
  <c r="K435" i="26"/>
  <c r="H436" i="26"/>
  <c r="I436" i="26"/>
  <c r="J436" i="26"/>
  <c r="K436" i="26"/>
  <c r="H437" i="26"/>
  <c r="I437" i="26"/>
  <c r="J437" i="26"/>
  <c r="K437" i="26"/>
  <c r="H438" i="26"/>
  <c r="I438" i="26"/>
  <c r="J438" i="26"/>
  <c r="K438" i="26"/>
  <c r="H439" i="26"/>
  <c r="I439" i="26"/>
  <c r="J439" i="26"/>
  <c r="K439" i="26"/>
  <c r="H440" i="26"/>
  <c r="I440" i="26"/>
  <c r="J440" i="26"/>
  <c r="K440" i="26"/>
  <c r="H441" i="26"/>
  <c r="I441" i="26"/>
  <c r="J441" i="26"/>
  <c r="K441" i="26"/>
  <c r="H442" i="26"/>
  <c r="I442" i="26"/>
  <c r="J442" i="26"/>
  <c r="K442" i="26"/>
  <c r="H443" i="26"/>
  <c r="I443" i="26"/>
  <c r="J443" i="26"/>
  <c r="K443" i="26"/>
  <c r="H444" i="26"/>
  <c r="I444" i="26"/>
  <c r="J444" i="26"/>
  <c r="K444" i="26"/>
  <c r="H445" i="26"/>
  <c r="I445" i="26"/>
  <c r="J445" i="26"/>
  <c r="K445" i="26"/>
  <c r="H446" i="26"/>
  <c r="I446" i="26"/>
  <c r="J446" i="26"/>
  <c r="K446" i="26"/>
  <c r="H447" i="26"/>
  <c r="I447" i="26"/>
  <c r="J447" i="26"/>
  <c r="K447" i="26"/>
  <c r="H448" i="26"/>
  <c r="I448" i="26"/>
  <c r="J448" i="26"/>
  <c r="K448" i="26"/>
  <c r="H449" i="26"/>
  <c r="I449" i="26"/>
  <c r="J449" i="26"/>
  <c r="K449" i="26"/>
  <c r="H450" i="26"/>
  <c r="I450" i="26"/>
  <c r="J450" i="26"/>
  <c r="K450" i="26"/>
  <c r="H451" i="26"/>
  <c r="I451" i="26"/>
  <c r="J451" i="26"/>
  <c r="K451" i="26"/>
  <c r="H452" i="26"/>
  <c r="I452" i="26"/>
  <c r="J452" i="26"/>
  <c r="K452" i="26"/>
  <c r="H453" i="26"/>
  <c r="I453" i="26"/>
  <c r="J453" i="26"/>
  <c r="K453" i="26"/>
  <c r="H454" i="26"/>
  <c r="I454" i="26"/>
  <c r="J454" i="26"/>
  <c r="K454" i="26"/>
  <c r="H455" i="26"/>
  <c r="I455" i="26"/>
  <c r="J455" i="26"/>
  <c r="K455" i="26"/>
  <c r="H456" i="26"/>
  <c r="I456" i="26"/>
  <c r="J456" i="26"/>
  <c r="K456" i="26"/>
  <c r="H457" i="26"/>
  <c r="I457" i="26"/>
  <c r="J457" i="26"/>
  <c r="K457" i="26"/>
  <c r="H458" i="26"/>
  <c r="I458" i="26"/>
  <c r="J458" i="26"/>
  <c r="K458" i="26"/>
  <c r="H459" i="26"/>
  <c r="I459" i="26"/>
  <c r="J459" i="26"/>
  <c r="K459" i="26"/>
  <c r="H460" i="26"/>
  <c r="I460" i="26"/>
  <c r="J460" i="26"/>
  <c r="K460" i="26"/>
  <c r="H461" i="26"/>
  <c r="I461" i="26"/>
  <c r="J461" i="26"/>
  <c r="K461" i="26"/>
  <c r="H462" i="26"/>
  <c r="I462" i="26"/>
  <c r="J462" i="26"/>
  <c r="K462" i="26"/>
  <c r="H463" i="26"/>
  <c r="I463" i="26"/>
  <c r="J463" i="26"/>
  <c r="K463" i="26"/>
  <c r="H464" i="26"/>
  <c r="I464" i="26"/>
  <c r="J464" i="26"/>
  <c r="K464" i="26"/>
  <c r="H465" i="26"/>
  <c r="I465" i="26"/>
  <c r="J465" i="26"/>
  <c r="K465" i="26"/>
  <c r="H466" i="26"/>
  <c r="I466" i="26"/>
  <c r="J466" i="26"/>
  <c r="K466" i="26"/>
  <c r="H467" i="26"/>
  <c r="I467" i="26"/>
  <c r="J467" i="26"/>
  <c r="K467" i="26"/>
  <c r="H468" i="26"/>
  <c r="I468" i="26"/>
  <c r="J468" i="26"/>
  <c r="K468" i="26"/>
  <c r="H469" i="26"/>
  <c r="I469" i="26"/>
  <c r="J469" i="26"/>
  <c r="K469" i="26"/>
  <c r="H470" i="26"/>
  <c r="I470" i="26"/>
  <c r="J470" i="26"/>
  <c r="K470" i="26"/>
  <c r="H471" i="26"/>
  <c r="I471" i="26"/>
  <c r="J471" i="26"/>
  <c r="K471" i="26"/>
  <c r="H472" i="26"/>
  <c r="I472" i="26"/>
  <c r="J472" i="26"/>
  <c r="K472" i="26"/>
  <c r="H473" i="26"/>
  <c r="I473" i="26"/>
  <c r="J473" i="26"/>
  <c r="K473" i="26"/>
  <c r="H474" i="26"/>
  <c r="I474" i="26"/>
  <c r="J474" i="26"/>
  <c r="K474" i="26"/>
  <c r="H475" i="26"/>
  <c r="I475" i="26"/>
  <c r="J475" i="26"/>
  <c r="K475" i="26"/>
  <c r="H476" i="26"/>
  <c r="I476" i="26"/>
  <c r="J476" i="26"/>
  <c r="K476" i="26"/>
  <c r="H477" i="26"/>
  <c r="I477" i="26"/>
  <c r="J477" i="26"/>
  <c r="K477" i="26"/>
  <c r="H478" i="26"/>
  <c r="I478" i="26"/>
  <c r="J478" i="26"/>
  <c r="K478" i="26"/>
  <c r="H479" i="26"/>
  <c r="I479" i="26"/>
  <c r="J479" i="26"/>
  <c r="K479" i="26"/>
  <c r="H480" i="26"/>
  <c r="I480" i="26"/>
  <c r="J480" i="26"/>
  <c r="K480" i="26"/>
  <c r="H481" i="26"/>
  <c r="I481" i="26"/>
  <c r="J481" i="26"/>
  <c r="K481" i="26"/>
  <c r="H482" i="26"/>
  <c r="I482" i="26"/>
  <c r="J482" i="26"/>
  <c r="K482" i="26"/>
  <c r="H483" i="26"/>
  <c r="I483" i="26"/>
  <c r="J483" i="26"/>
  <c r="K483" i="26"/>
  <c r="H484" i="26"/>
  <c r="I484" i="26"/>
  <c r="J484" i="26"/>
  <c r="K484" i="26"/>
  <c r="H485" i="26"/>
  <c r="I485" i="26"/>
  <c r="J485" i="26"/>
  <c r="K485" i="26"/>
  <c r="H486" i="26"/>
  <c r="I486" i="26"/>
  <c r="J486" i="26"/>
  <c r="K486" i="26"/>
  <c r="H487" i="26"/>
  <c r="I487" i="26"/>
  <c r="J487" i="26"/>
  <c r="K487" i="26"/>
  <c r="H488" i="26"/>
  <c r="I488" i="26"/>
  <c r="J488" i="26"/>
  <c r="K488" i="26"/>
  <c r="H489" i="26"/>
  <c r="I489" i="26"/>
  <c r="J489" i="26"/>
  <c r="K489" i="26"/>
  <c r="H490" i="26"/>
  <c r="I490" i="26"/>
  <c r="J490" i="26"/>
  <c r="K490" i="26"/>
  <c r="H491" i="26"/>
  <c r="I491" i="26"/>
  <c r="J491" i="26"/>
  <c r="K491" i="26"/>
  <c r="H492" i="26"/>
  <c r="I492" i="26"/>
  <c r="J492" i="26"/>
  <c r="K492" i="26"/>
  <c r="H493" i="26"/>
  <c r="I493" i="26"/>
  <c r="J493" i="26"/>
  <c r="K493" i="26"/>
  <c r="H494" i="26"/>
  <c r="I494" i="26"/>
  <c r="J494" i="26"/>
  <c r="K494" i="26"/>
  <c r="H495" i="26"/>
  <c r="I495" i="26"/>
  <c r="J495" i="26"/>
  <c r="K495" i="26"/>
  <c r="H496" i="26"/>
  <c r="I496" i="26"/>
  <c r="J496" i="26"/>
  <c r="K496" i="26"/>
  <c r="H497" i="26"/>
  <c r="I497" i="26"/>
  <c r="J497" i="26"/>
  <c r="K497" i="26"/>
  <c r="H498" i="26"/>
  <c r="I498" i="26"/>
  <c r="J498" i="26"/>
  <c r="K498" i="26"/>
  <c r="H499" i="26"/>
  <c r="I499" i="26"/>
  <c r="J499" i="26"/>
  <c r="K499" i="26"/>
  <c r="H500" i="26"/>
  <c r="I500" i="26"/>
  <c r="J500" i="26"/>
  <c r="K500" i="26"/>
  <c r="H501" i="26"/>
  <c r="I501" i="26"/>
  <c r="J501" i="26"/>
  <c r="K501" i="26"/>
  <c r="H502" i="26"/>
  <c r="I502" i="26"/>
  <c r="J502" i="26"/>
  <c r="K502" i="26"/>
  <c r="H503" i="26"/>
  <c r="I503" i="26"/>
  <c r="J503" i="26"/>
  <c r="K503" i="26"/>
  <c r="H504" i="26"/>
  <c r="I504" i="26"/>
  <c r="J504" i="26"/>
  <c r="K504" i="26"/>
  <c r="H505" i="26"/>
  <c r="I505" i="26"/>
  <c r="J505" i="26"/>
  <c r="K505" i="26"/>
  <c r="H506" i="26"/>
  <c r="I506" i="26"/>
  <c r="J506" i="26"/>
  <c r="K506" i="26"/>
  <c r="H507" i="26"/>
  <c r="I507" i="26"/>
  <c r="J507" i="26"/>
  <c r="K507" i="26"/>
  <c r="H508" i="26"/>
  <c r="I508" i="26"/>
  <c r="J508" i="26"/>
  <c r="K508" i="26"/>
  <c r="H509" i="26"/>
  <c r="I509" i="26"/>
  <c r="J509" i="26"/>
  <c r="K509" i="26"/>
  <c r="H510" i="26"/>
  <c r="I510" i="26"/>
  <c r="J510" i="26"/>
  <c r="K510" i="26"/>
  <c r="H511" i="26"/>
  <c r="I511" i="26"/>
  <c r="J511" i="26"/>
  <c r="K511" i="26"/>
  <c r="H512" i="26"/>
  <c r="I512" i="26"/>
  <c r="J512" i="26"/>
  <c r="K512" i="26"/>
  <c r="H513" i="26"/>
  <c r="I513" i="26"/>
  <c r="J513" i="26"/>
  <c r="K513" i="26"/>
  <c r="H514" i="26"/>
  <c r="I514" i="26"/>
  <c r="J514" i="26"/>
  <c r="K514" i="26"/>
  <c r="H515" i="26"/>
  <c r="I515" i="26"/>
  <c r="J515" i="26"/>
  <c r="K515" i="26"/>
  <c r="H516" i="26"/>
  <c r="I516" i="26"/>
  <c r="J516" i="26"/>
  <c r="K516" i="26"/>
  <c r="H517" i="26"/>
  <c r="I517" i="26"/>
  <c r="J517" i="26"/>
  <c r="K517" i="26"/>
  <c r="H518" i="26"/>
  <c r="I518" i="26"/>
  <c r="J518" i="26"/>
  <c r="K518" i="26"/>
  <c r="H519" i="26"/>
  <c r="I519" i="26"/>
  <c r="J519" i="26"/>
  <c r="K519" i="26"/>
  <c r="H520" i="26"/>
  <c r="I520" i="26"/>
  <c r="J520" i="26"/>
  <c r="K520" i="26"/>
  <c r="H521" i="26"/>
  <c r="I521" i="26"/>
  <c r="J521" i="26"/>
  <c r="K521" i="26"/>
  <c r="H522" i="26"/>
  <c r="I522" i="26"/>
  <c r="J522" i="26"/>
  <c r="K522" i="26"/>
  <c r="H523" i="26"/>
  <c r="I523" i="26"/>
  <c r="J523" i="26"/>
  <c r="K523" i="26"/>
  <c r="H524" i="26"/>
  <c r="I524" i="26"/>
  <c r="J524" i="26"/>
  <c r="K524" i="26"/>
  <c r="H525" i="26"/>
  <c r="I525" i="26"/>
  <c r="J525" i="26"/>
  <c r="K525" i="26"/>
  <c r="H526" i="26"/>
  <c r="I526" i="26"/>
  <c r="J526" i="26"/>
  <c r="K526" i="26"/>
  <c r="H527" i="26"/>
  <c r="I527" i="26"/>
  <c r="J527" i="26"/>
  <c r="K527" i="26"/>
  <c r="H528" i="26"/>
  <c r="I528" i="26"/>
  <c r="J528" i="26"/>
  <c r="K528" i="26"/>
  <c r="H529" i="26"/>
  <c r="I529" i="26"/>
  <c r="J529" i="26"/>
  <c r="K529" i="26"/>
  <c r="H530" i="26"/>
  <c r="I530" i="26"/>
  <c r="J530" i="26"/>
  <c r="K530" i="26"/>
  <c r="H531" i="26"/>
  <c r="I531" i="26"/>
  <c r="J531" i="26"/>
  <c r="K531" i="26"/>
  <c r="H532" i="26"/>
  <c r="I532" i="26"/>
  <c r="J532" i="26"/>
  <c r="K532" i="26"/>
  <c r="H533" i="26"/>
  <c r="I533" i="26"/>
  <c r="J533" i="26"/>
  <c r="K533" i="26"/>
  <c r="H534" i="26"/>
  <c r="I534" i="26"/>
  <c r="J534" i="26"/>
  <c r="K534" i="26"/>
  <c r="H535" i="26"/>
  <c r="I535" i="26"/>
  <c r="J535" i="26"/>
  <c r="K535" i="26"/>
  <c r="H536" i="26"/>
  <c r="I536" i="26"/>
  <c r="J536" i="26"/>
  <c r="K536" i="26"/>
  <c r="H537" i="26"/>
  <c r="I537" i="26"/>
  <c r="J537" i="26"/>
  <c r="K537" i="26"/>
  <c r="H538" i="26"/>
  <c r="I538" i="26"/>
  <c r="J538" i="26"/>
  <c r="K538" i="26"/>
  <c r="H539" i="26"/>
  <c r="I539" i="26"/>
  <c r="J539" i="26"/>
  <c r="K539" i="26"/>
  <c r="H540" i="26"/>
  <c r="I540" i="26"/>
  <c r="J540" i="26"/>
  <c r="K540" i="26"/>
  <c r="H541" i="26"/>
  <c r="I541" i="26"/>
  <c r="J541" i="26"/>
  <c r="K541" i="26"/>
  <c r="H542" i="26"/>
  <c r="I542" i="26"/>
  <c r="J542" i="26"/>
  <c r="K542" i="26"/>
  <c r="H543" i="26"/>
  <c r="I543" i="26"/>
  <c r="J543" i="26"/>
  <c r="K543" i="26"/>
  <c r="H544" i="26"/>
  <c r="I544" i="26"/>
  <c r="J544" i="26"/>
  <c r="K544" i="26"/>
  <c r="H545" i="26"/>
  <c r="I545" i="26"/>
  <c r="J545" i="26"/>
  <c r="K545" i="26"/>
  <c r="H546" i="26"/>
  <c r="I546" i="26"/>
  <c r="J546" i="26"/>
  <c r="K546" i="26"/>
  <c r="H547" i="26"/>
  <c r="I547" i="26"/>
  <c r="J547" i="26"/>
  <c r="K547" i="26"/>
  <c r="H548" i="26"/>
  <c r="I548" i="26"/>
  <c r="J548" i="26"/>
  <c r="K548" i="26"/>
  <c r="H549" i="26"/>
  <c r="I549" i="26"/>
  <c r="J549" i="26"/>
  <c r="K549" i="26"/>
  <c r="H550" i="26"/>
  <c r="I550" i="26"/>
  <c r="J550" i="26"/>
  <c r="K550" i="26"/>
  <c r="H551" i="26"/>
  <c r="I551" i="26"/>
  <c r="J551" i="26"/>
  <c r="K551" i="26"/>
  <c r="H552" i="26"/>
  <c r="I552" i="26"/>
  <c r="J552" i="26"/>
  <c r="K552" i="26"/>
  <c r="H553" i="26"/>
  <c r="I553" i="26"/>
  <c r="J553" i="26"/>
  <c r="K553" i="26"/>
  <c r="H554" i="26"/>
  <c r="I554" i="26"/>
  <c r="J554" i="26"/>
  <c r="K554" i="26"/>
  <c r="H555" i="26"/>
  <c r="I555" i="26"/>
  <c r="J555" i="26"/>
  <c r="K555" i="26"/>
  <c r="H556" i="26"/>
  <c r="I556" i="26"/>
  <c r="J556" i="26"/>
  <c r="K556" i="26"/>
  <c r="H557" i="26"/>
  <c r="I557" i="26"/>
  <c r="J557" i="26"/>
  <c r="K557" i="26"/>
  <c r="H558" i="26"/>
  <c r="I558" i="26"/>
  <c r="J558" i="26"/>
  <c r="K558" i="26"/>
  <c r="H559" i="26"/>
  <c r="I559" i="26"/>
  <c r="J559" i="26"/>
  <c r="K559" i="26"/>
  <c r="H560" i="26"/>
  <c r="I560" i="26"/>
  <c r="J560" i="26"/>
  <c r="K560" i="26"/>
  <c r="H561" i="26"/>
  <c r="I561" i="26"/>
  <c r="J561" i="26"/>
  <c r="K561" i="26"/>
  <c r="H562" i="26"/>
  <c r="I562" i="26"/>
  <c r="J562" i="26"/>
  <c r="K562" i="26"/>
  <c r="H563" i="26"/>
  <c r="I563" i="26"/>
  <c r="J563" i="26"/>
  <c r="K563" i="26"/>
  <c r="H564" i="26"/>
  <c r="I564" i="26"/>
  <c r="J564" i="26"/>
  <c r="K564" i="26"/>
  <c r="H565" i="26"/>
  <c r="I565" i="26"/>
  <c r="J565" i="26"/>
  <c r="K565" i="26"/>
  <c r="H566" i="26"/>
  <c r="I566" i="26"/>
  <c r="J566" i="26"/>
  <c r="K566" i="26"/>
  <c r="H567" i="26"/>
  <c r="I567" i="26"/>
  <c r="J567" i="26"/>
  <c r="K567" i="26"/>
  <c r="H568" i="26"/>
  <c r="I568" i="26"/>
  <c r="J568" i="26"/>
  <c r="K568" i="26"/>
  <c r="H569" i="26"/>
  <c r="I569" i="26"/>
  <c r="J569" i="26"/>
  <c r="K569" i="26"/>
  <c r="H570" i="26"/>
  <c r="I570" i="26"/>
  <c r="J570" i="26"/>
  <c r="K570" i="26"/>
  <c r="H571" i="26"/>
  <c r="I571" i="26"/>
  <c r="J571" i="26"/>
  <c r="K571" i="26"/>
  <c r="H572" i="26"/>
  <c r="I572" i="26"/>
  <c r="J572" i="26"/>
  <c r="K572" i="26"/>
  <c r="H573" i="26"/>
  <c r="I573" i="26"/>
  <c r="J573" i="26"/>
  <c r="K573" i="26"/>
  <c r="H574" i="26"/>
  <c r="I574" i="26"/>
  <c r="J574" i="26"/>
  <c r="K574" i="26"/>
  <c r="H575" i="26"/>
  <c r="I575" i="26"/>
  <c r="J575" i="26"/>
  <c r="K575" i="26"/>
  <c r="H576" i="26"/>
  <c r="I576" i="26"/>
  <c r="J576" i="26"/>
  <c r="K576" i="26"/>
  <c r="H577" i="26"/>
  <c r="I577" i="26"/>
  <c r="J577" i="26"/>
  <c r="K577" i="26"/>
  <c r="H578" i="26"/>
  <c r="I578" i="26"/>
  <c r="J578" i="26"/>
  <c r="K578" i="26"/>
  <c r="H579" i="26"/>
  <c r="I579" i="26"/>
  <c r="J579" i="26"/>
  <c r="K579" i="26"/>
  <c r="H580" i="26"/>
  <c r="I580" i="26"/>
  <c r="J580" i="26"/>
  <c r="K580" i="26"/>
  <c r="H581" i="26"/>
  <c r="I581" i="26"/>
  <c r="J581" i="26"/>
  <c r="K581" i="26"/>
  <c r="H582" i="26"/>
  <c r="I582" i="26"/>
  <c r="J582" i="26"/>
  <c r="K582" i="26"/>
  <c r="H583" i="26"/>
  <c r="I583" i="26"/>
  <c r="J583" i="26"/>
  <c r="K583" i="26"/>
  <c r="H584" i="26"/>
  <c r="I584" i="26"/>
  <c r="J584" i="26"/>
  <c r="K584" i="26"/>
  <c r="H585" i="26"/>
  <c r="I585" i="26"/>
  <c r="J585" i="26"/>
  <c r="K585" i="26"/>
  <c r="H586" i="26"/>
  <c r="I586" i="26"/>
  <c r="J586" i="26"/>
  <c r="K586" i="26"/>
  <c r="H587" i="26"/>
  <c r="I587" i="26"/>
  <c r="J587" i="26"/>
  <c r="K587" i="26"/>
  <c r="H588" i="26"/>
  <c r="I588" i="26"/>
  <c r="J588" i="26"/>
  <c r="K588" i="26"/>
  <c r="H589" i="26"/>
  <c r="I589" i="26"/>
  <c r="J589" i="26"/>
  <c r="K589" i="26"/>
  <c r="H590" i="26"/>
  <c r="I590" i="26"/>
  <c r="J590" i="26"/>
  <c r="K590" i="26"/>
  <c r="H591" i="26"/>
  <c r="I591" i="26"/>
  <c r="J591" i="26"/>
  <c r="K591" i="26"/>
  <c r="H592" i="26"/>
  <c r="I592" i="26"/>
  <c r="J592" i="26"/>
  <c r="K592" i="26"/>
  <c r="H593" i="26"/>
  <c r="I593" i="26"/>
  <c r="J593" i="26"/>
  <c r="K593" i="26"/>
  <c r="H594" i="26"/>
  <c r="I594" i="26"/>
  <c r="J594" i="26"/>
  <c r="K594" i="26"/>
  <c r="H595" i="26"/>
  <c r="I595" i="26"/>
  <c r="J595" i="26"/>
  <c r="K595" i="26"/>
  <c r="H596" i="26"/>
  <c r="I596" i="26"/>
  <c r="J596" i="26"/>
  <c r="K596" i="26"/>
  <c r="H597" i="26"/>
  <c r="I597" i="26"/>
  <c r="J597" i="26"/>
  <c r="K597" i="26"/>
  <c r="H598" i="26"/>
  <c r="I598" i="26"/>
  <c r="J598" i="26"/>
  <c r="K598" i="26"/>
  <c r="H599" i="26"/>
  <c r="I599" i="26"/>
  <c r="J599" i="26"/>
  <c r="K599" i="26"/>
  <c r="H600" i="26"/>
  <c r="I600" i="26"/>
  <c r="J600" i="26"/>
  <c r="K600" i="26"/>
  <c r="H601" i="26"/>
  <c r="I601" i="26"/>
  <c r="J601" i="26"/>
  <c r="K601" i="26"/>
  <c r="H602" i="26"/>
  <c r="I602" i="26"/>
  <c r="J602" i="26"/>
  <c r="K602" i="26"/>
  <c r="H603" i="26"/>
  <c r="I603" i="26"/>
  <c r="J603" i="26"/>
  <c r="K603" i="26"/>
  <c r="H604" i="26"/>
  <c r="I604" i="26"/>
  <c r="J604" i="26"/>
  <c r="K604" i="26"/>
  <c r="H605" i="26"/>
  <c r="I605" i="26"/>
  <c r="J605" i="26"/>
  <c r="K605" i="26"/>
  <c r="H606" i="26"/>
  <c r="I606" i="26"/>
  <c r="J606" i="26"/>
  <c r="K606" i="26"/>
  <c r="H607" i="26"/>
  <c r="I607" i="26"/>
  <c r="J607" i="26"/>
  <c r="K607" i="26"/>
  <c r="H608" i="26"/>
  <c r="I608" i="26"/>
  <c r="J608" i="26"/>
  <c r="K608" i="26"/>
  <c r="H609" i="26"/>
  <c r="I609" i="26"/>
  <c r="J609" i="26"/>
  <c r="K609" i="26"/>
  <c r="H610" i="26"/>
  <c r="I610" i="26"/>
  <c r="J610" i="26"/>
  <c r="K610" i="26"/>
  <c r="H611" i="26"/>
  <c r="I611" i="26"/>
  <c r="J611" i="26"/>
  <c r="K611" i="26"/>
  <c r="H612" i="26"/>
  <c r="I612" i="26"/>
  <c r="J612" i="26"/>
  <c r="K612" i="26"/>
  <c r="H613" i="26"/>
  <c r="I613" i="26"/>
  <c r="J613" i="26"/>
  <c r="K613" i="26"/>
  <c r="H614" i="26"/>
  <c r="I614" i="26"/>
  <c r="J614" i="26"/>
  <c r="K614" i="26"/>
  <c r="H615" i="26"/>
  <c r="I615" i="26"/>
  <c r="J615" i="26"/>
  <c r="K615" i="26"/>
  <c r="H616" i="26"/>
  <c r="I616" i="26"/>
  <c r="J616" i="26"/>
  <c r="K616" i="26"/>
  <c r="H617" i="26"/>
  <c r="I617" i="26"/>
  <c r="J617" i="26"/>
  <c r="K617" i="26"/>
  <c r="H618" i="26"/>
  <c r="I618" i="26"/>
  <c r="J618" i="26"/>
  <c r="K618" i="26"/>
  <c r="H619" i="26"/>
  <c r="I619" i="26"/>
  <c r="J619" i="26"/>
  <c r="K619" i="26"/>
  <c r="H620" i="26"/>
  <c r="I620" i="26"/>
  <c r="J620" i="26"/>
  <c r="K620" i="26"/>
  <c r="H621" i="26"/>
  <c r="I621" i="26"/>
  <c r="J621" i="26"/>
  <c r="K621" i="26"/>
  <c r="H622" i="26"/>
  <c r="I622" i="26"/>
  <c r="J622" i="26"/>
  <c r="K622" i="26"/>
  <c r="H623" i="26"/>
  <c r="I623" i="26"/>
  <c r="J623" i="26"/>
  <c r="K623" i="26"/>
  <c r="H624" i="26"/>
  <c r="I624" i="26"/>
  <c r="J624" i="26"/>
  <c r="K624" i="26"/>
  <c r="H625" i="26"/>
  <c r="I625" i="26"/>
  <c r="J625" i="26"/>
  <c r="K625" i="26"/>
  <c r="H626" i="26"/>
  <c r="I626" i="26"/>
  <c r="J626" i="26"/>
  <c r="K626" i="26"/>
  <c r="H627" i="26"/>
  <c r="I627" i="26"/>
  <c r="J627" i="26"/>
  <c r="K627" i="26"/>
  <c r="H628" i="26"/>
  <c r="I628" i="26"/>
  <c r="J628" i="26"/>
  <c r="K628" i="26"/>
  <c r="H629" i="26"/>
  <c r="I629" i="26"/>
  <c r="J629" i="26"/>
  <c r="K629" i="26"/>
  <c r="H630" i="26"/>
  <c r="I630" i="26"/>
  <c r="J630" i="26"/>
  <c r="K630" i="26"/>
  <c r="H631" i="26"/>
  <c r="I631" i="26"/>
  <c r="J631" i="26"/>
  <c r="K631" i="26"/>
  <c r="H632" i="26"/>
  <c r="I632" i="26"/>
  <c r="J632" i="26"/>
  <c r="K632" i="26"/>
  <c r="H633" i="26"/>
  <c r="I633" i="26"/>
  <c r="J633" i="26"/>
  <c r="K633" i="26"/>
  <c r="H634" i="26"/>
  <c r="I634" i="26"/>
  <c r="J634" i="26"/>
  <c r="K634" i="26"/>
  <c r="H635" i="26"/>
  <c r="I635" i="26"/>
  <c r="J635" i="26"/>
  <c r="K635" i="26"/>
  <c r="H636" i="26"/>
  <c r="I636" i="26"/>
  <c r="J636" i="26"/>
  <c r="K636" i="26"/>
  <c r="H637" i="26"/>
  <c r="I637" i="26"/>
  <c r="J637" i="26"/>
  <c r="K637" i="26"/>
  <c r="H638" i="26"/>
  <c r="I638" i="26"/>
  <c r="J638" i="26"/>
  <c r="K638" i="26"/>
  <c r="H639" i="26"/>
  <c r="I639" i="26"/>
  <c r="J639" i="26"/>
  <c r="K639" i="26"/>
  <c r="H640" i="26"/>
  <c r="I640" i="26"/>
  <c r="J640" i="26"/>
  <c r="K640" i="26"/>
  <c r="H641" i="26"/>
  <c r="I641" i="26"/>
  <c r="J641" i="26"/>
  <c r="K641" i="26"/>
  <c r="H642" i="26"/>
  <c r="I642" i="26"/>
  <c r="J642" i="26"/>
  <c r="K642" i="26"/>
  <c r="H643" i="26"/>
  <c r="I643" i="26"/>
  <c r="J643" i="26"/>
  <c r="K643" i="26"/>
  <c r="H644" i="26"/>
  <c r="I644" i="26"/>
  <c r="J644" i="26"/>
  <c r="K644" i="26"/>
  <c r="H645" i="26"/>
  <c r="I645" i="26"/>
  <c r="J645" i="26"/>
  <c r="K645" i="26"/>
  <c r="H646" i="26"/>
  <c r="I646" i="26"/>
  <c r="J646" i="26"/>
  <c r="K646" i="26"/>
  <c r="H647" i="26"/>
  <c r="I647" i="26"/>
  <c r="J647" i="26"/>
  <c r="K647" i="26"/>
  <c r="H648" i="26"/>
  <c r="I648" i="26"/>
  <c r="J648" i="26"/>
  <c r="K648" i="26"/>
  <c r="H649" i="26"/>
  <c r="I649" i="26"/>
  <c r="J649" i="26"/>
  <c r="K649" i="26"/>
  <c r="H650" i="26"/>
  <c r="I650" i="26"/>
  <c r="J650" i="26"/>
  <c r="K650" i="26"/>
  <c r="H651" i="26"/>
  <c r="I651" i="26"/>
  <c r="J651" i="26"/>
  <c r="K651" i="26"/>
  <c r="H652" i="26"/>
  <c r="I652" i="26"/>
  <c r="J652" i="26"/>
  <c r="K652" i="26"/>
  <c r="H653" i="26"/>
  <c r="I653" i="26"/>
  <c r="J653" i="26"/>
  <c r="K653" i="26"/>
  <c r="H654" i="26"/>
  <c r="I654" i="26"/>
  <c r="J654" i="26"/>
  <c r="K654" i="26"/>
  <c r="H655" i="26"/>
  <c r="I655" i="26"/>
  <c r="J655" i="26"/>
  <c r="K655" i="26"/>
  <c r="H656" i="26"/>
  <c r="I656" i="26"/>
  <c r="J656" i="26"/>
  <c r="K656" i="26"/>
  <c r="H657" i="26"/>
  <c r="I657" i="26"/>
  <c r="J657" i="26"/>
  <c r="K657" i="26"/>
  <c r="H658" i="26"/>
  <c r="I658" i="26"/>
  <c r="J658" i="26"/>
  <c r="K658" i="26"/>
  <c r="H659" i="26"/>
  <c r="I659" i="26"/>
  <c r="J659" i="26"/>
  <c r="K659" i="26"/>
  <c r="H660" i="26"/>
  <c r="I660" i="26"/>
  <c r="J660" i="26"/>
  <c r="K660" i="26"/>
  <c r="H661" i="26"/>
  <c r="I661" i="26"/>
  <c r="J661" i="26"/>
  <c r="K661" i="26"/>
  <c r="H662" i="26"/>
  <c r="I662" i="26"/>
  <c r="J662" i="26"/>
  <c r="K662" i="26"/>
  <c r="H663" i="26"/>
  <c r="I663" i="26"/>
  <c r="J663" i="26"/>
  <c r="K663" i="26"/>
  <c r="H664" i="26"/>
  <c r="I664" i="26"/>
  <c r="J664" i="26"/>
  <c r="K664" i="26"/>
  <c r="H665" i="26"/>
  <c r="I665" i="26"/>
  <c r="J665" i="26"/>
  <c r="K665" i="26"/>
  <c r="H666" i="26"/>
  <c r="I666" i="26"/>
  <c r="J666" i="26"/>
  <c r="K666" i="26"/>
  <c r="H667" i="26"/>
  <c r="I667" i="26"/>
  <c r="J667" i="26"/>
  <c r="K667" i="26"/>
  <c r="H668" i="26"/>
  <c r="I668" i="26"/>
  <c r="J668" i="26"/>
  <c r="K668" i="26"/>
  <c r="H25" i="26"/>
  <c r="I25" i="26"/>
  <c r="J25" i="26"/>
  <c r="K25" i="26"/>
  <c r="H26" i="26"/>
  <c r="I26" i="26"/>
  <c r="J26" i="26"/>
  <c r="K26" i="26"/>
  <c r="H27" i="26"/>
  <c r="I27" i="26"/>
  <c r="J27" i="26"/>
  <c r="K27" i="26"/>
  <c r="H28" i="26"/>
  <c r="I28" i="26"/>
  <c r="J28" i="26"/>
  <c r="K28" i="26"/>
  <c r="H29" i="26"/>
  <c r="I29" i="26"/>
  <c r="J29" i="26"/>
  <c r="K29" i="26"/>
  <c r="H30" i="26"/>
  <c r="I30" i="26"/>
  <c r="J30" i="26"/>
  <c r="K30" i="26"/>
  <c r="H31" i="26"/>
  <c r="I31" i="26"/>
  <c r="J31" i="26"/>
  <c r="K31" i="26"/>
  <c r="H32" i="26"/>
  <c r="I32" i="26"/>
  <c r="J32" i="26"/>
  <c r="K32" i="26"/>
  <c r="H33" i="26"/>
  <c r="I33" i="26"/>
  <c r="J33" i="26"/>
  <c r="K33" i="26"/>
  <c r="H34" i="26"/>
  <c r="I34" i="26"/>
  <c r="J34" i="26"/>
  <c r="K34" i="26"/>
  <c r="H35" i="26"/>
  <c r="I35" i="26"/>
  <c r="J35" i="26"/>
  <c r="K35" i="26"/>
  <c r="H36" i="26"/>
  <c r="I36" i="26"/>
  <c r="J36" i="26"/>
  <c r="K36" i="26"/>
  <c r="H37" i="26"/>
  <c r="I37" i="26"/>
  <c r="J37" i="26"/>
  <c r="K37" i="26"/>
  <c r="H38" i="26"/>
  <c r="I38" i="26"/>
  <c r="J38" i="26"/>
  <c r="K38" i="26"/>
  <c r="BX32" i="28" l="1"/>
  <c r="BX33" i="28"/>
  <c r="BX34" i="28"/>
  <c r="BX35" i="28"/>
  <c r="BX27" i="28"/>
  <c r="BX28" i="28"/>
  <c r="BX29" i="28"/>
  <c r="BX30" i="28"/>
  <c r="BX22" i="28"/>
  <c r="BX23" i="28"/>
  <c r="BX24" i="28"/>
  <c r="BX25" i="28"/>
  <c r="BX17" i="28"/>
  <c r="BX18" i="28"/>
  <c r="BX19" i="28"/>
  <c r="BX20" i="28"/>
  <c r="BX12" i="28"/>
  <c r="BX13" i="28"/>
  <c r="BX14" i="28"/>
  <c r="BX15" i="28"/>
  <c r="BX7" i="28"/>
  <c r="BX8" i="28"/>
  <c r="BX9" i="28"/>
  <c r="BX10" i="28"/>
  <c r="BU32" i="28"/>
  <c r="BU33" i="28"/>
  <c r="BU34" i="28"/>
  <c r="BU35" i="28"/>
  <c r="BU27" i="28"/>
  <c r="BU28" i="28"/>
  <c r="BU29" i="28"/>
  <c r="BU30" i="28"/>
  <c r="BU22" i="28"/>
  <c r="BU23" i="28"/>
  <c r="BU24" i="28"/>
  <c r="BU25" i="28"/>
  <c r="BU17" i="28"/>
  <c r="BU18" i="28"/>
  <c r="BU19" i="28"/>
  <c r="BU20" i="28"/>
  <c r="BU12" i="28"/>
  <c r="BU13" i="28"/>
  <c r="BU14" i="28"/>
  <c r="BU15" i="28"/>
  <c r="BU7" i="28"/>
  <c r="BU8" i="28"/>
  <c r="BU9" i="28"/>
  <c r="BU10" i="28"/>
  <c r="BU11" i="28"/>
  <c r="BR32" i="28"/>
  <c r="BR33" i="28"/>
  <c r="BR34" i="28"/>
  <c r="BR35" i="28"/>
  <c r="BR27" i="28"/>
  <c r="BR28" i="28"/>
  <c r="BR29" i="28"/>
  <c r="BR30" i="28"/>
  <c r="BR22" i="28"/>
  <c r="BR23" i="28"/>
  <c r="BR24" i="28"/>
  <c r="BR25" i="28"/>
  <c r="BR17" i="28"/>
  <c r="BR18" i="28"/>
  <c r="BR19" i="28"/>
  <c r="BR20" i="28"/>
  <c r="BR12" i="28"/>
  <c r="BR13" i="28"/>
  <c r="BR14" i="28"/>
  <c r="BR15" i="28"/>
  <c r="BR7" i="28"/>
  <c r="BR8" i="28"/>
  <c r="BR9" i="28"/>
  <c r="BR10" i="28"/>
  <c r="BO32" i="28"/>
  <c r="BO33" i="28"/>
  <c r="BO34" i="28"/>
  <c r="BO35" i="28"/>
  <c r="BO27" i="28"/>
  <c r="BO28" i="28"/>
  <c r="BO29" i="28"/>
  <c r="BO30" i="28"/>
  <c r="BO22" i="28"/>
  <c r="BO23" i="28"/>
  <c r="BO24" i="28"/>
  <c r="BO25" i="28"/>
  <c r="BO17" i="28"/>
  <c r="BO18" i="28"/>
  <c r="BO19" i="28"/>
  <c r="BO20" i="28"/>
  <c r="BO12" i="28"/>
  <c r="BO13" i="28"/>
  <c r="BO14" i="28"/>
  <c r="BO15" i="28"/>
  <c r="BO7" i="28"/>
  <c r="BO8" i="28"/>
  <c r="BO9" i="28"/>
  <c r="BO10" i="28"/>
  <c r="BL32" i="28"/>
  <c r="BL33" i="28"/>
  <c r="BL34" i="28"/>
  <c r="BL35" i="28"/>
  <c r="BL27" i="28"/>
  <c r="BL28" i="28"/>
  <c r="BL29" i="28"/>
  <c r="BL30" i="28"/>
  <c r="BL22" i="28"/>
  <c r="BL23" i="28"/>
  <c r="BL24" i="28"/>
  <c r="BL25" i="28"/>
  <c r="BL17" i="28"/>
  <c r="BL18" i="28"/>
  <c r="BL19" i="28"/>
  <c r="BL20" i="28"/>
  <c r="BL12" i="28"/>
  <c r="BL13" i="28"/>
  <c r="BL14" i="28"/>
  <c r="BL15" i="28"/>
  <c r="BL7" i="28"/>
  <c r="BL8" i="28"/>
  <c r="BL9" i="28"/>
  <c r="BL10" i="28"/>
  <c r="BI32" i="28"/>
  <c r="BI33" i="28"/>
  <c r="BI34" i="28"/>
  <c r="BI35" i="28"/>
  <c r="BI27" i="28"/>
  <c r="BI28" i="28"/>
  <c r="BI29" i="28"/>
  <c r="BI30" i="28"/>
  <c r="BI22" i="28"/>
  <c r="BI23" i="28"/>
  <c r="BI24" i="28"/>
  <c r="BI25" i="28"/>
  <c r="BI17" i="28"/>
  <c r="BI18" i="28"/>
  <c r="BI19" i="28"/>
  <c r="BI20" i="28"/>
  <c r="BI12" i="28"/>
  <c r="BI13" i="28"/>
  <c r="BI14" i="28"/>
  <c r="BI15" i="28"/>
  <c r="BI7" i="28"/>
  <c r="BI8" i="28"/>
  <c r="BI9" i="28"/>
  <c r="BI10" i="28"/>
  <c r="BF32" i="28"/>
  <c r="BF33" i="28"/>
  <c r="BF34" i="28"/>
  <c r="BF35" i="28"/>
  <c r="BF27" i="28"/>
  <c r="BF28" i="28"/>
  <c r="BF29" i="28"/>
  <c r="BF30" i="28"/>
  <c r="BF22" i="28"/>
  <c r="BF23" i="28"/>
  <c r="BF24" i="28"/>
  <c r="BF25" i="28"/>
  <c r="BF17" i="28"/>
  <c r="BF18" i="28"/>
  <c r="BF19" i="28"/>
  <c r="BF20" i="28"/>
  <c r="BF12" i="28"/>
  <c r="BF13" i="28"/>
  <c r="BF14" i="28"/>
  <c r="BF15" i="28"/>
  <c r="BF7" i="28"/>
  <c r="BF8" i="28"/>
  <c r="BF9" i="28"/>
  <c r="BF10" i="28"/>
  <c r="BC32" i="28"/>
  <c r="BC33" i="28"/>
  <c r="BC34" i="28"/>
  <c r="BC35" i="28"/>
  <c r="BC27" i="28"/>
  <c r="BC28" i="28"/>
  <c r="BC29" i="28"/>
  <c r="BC30" i="28"/>
  <c r="BC22" i="28"/>
  <c r="BC23" i="28"/>
  <c r="BC24" i="28"/>
  <c r="BC25" i="28"/>
  <c r="BC17" i="28"/>
  <c r="BC18" i="28"/>
  <c r="BC19" i="28"/>
  <c r="BC20" i="28"/>
  <c r="BC12" i="28"/>
  <c r="BC13" i="28"/>
  <c r="BC14" i="28"/>
  <c r="BC15" i="28"/>
  <c r="BC7" i="28"/>
  <c r="BC8" i="28"/>
  <c r="BC9" i="28"/>
  <c r="BC10" i="28"/>
  <c r="AZ32" i="28"/>
  <c r="AZ33" i="28"/>
  <c r="AZ34" i="28"/>
  <c r="AZ35" i="28"/>
  <c r="AZ27" i="28"/>
  <c r="AZ28" i="28"/>
  <c r="AZ29" i="28"/>
  <c r="AZ30" i="28"/>
  <c r="AZ22" i="28"/>
  <c r="AZ23" i="28"/>
  <c r="AZ24" i="28"/>
  <c r="AZ25" i="28"/>
  <c r="AZ17" i="28"/>
  <c r="AZ18" i="28"/>
  <c r="AZ19" i="28"/>
  <c r="AZ20" i="28"/>
  <c r="AZ12" i="28"/>
  <c r="AZ13" i="28"/>
  <c r="AZ14" i="28"/>
  <c r="AZ15" i="28"/>
  <c r="AZ7" i="28"/>
  <c r="AZ8" i="28"/>
  <c r="AZ9" i="28"/>
  <c r="AZ10" i="28"/>
  <c r="AW32" i="28"/>
  <c r="AW33" i="28"/>
  <c r="AW34" i="28"/>
  <c r="AW35" i="28"/>
  <c r="AW27" i="28"/>
  <c r="AW28" i="28"/>
  <c r="AW29" i="28"/>
  <c r="AW30" i="28"/>
  <c r="AW22" i="28"/>
  <c r="AW23" i="28"/>
  <c r="AW24" i="28"/>
  <c r="AW25" i="28"/>
  <c r="AW17" i="28"/>
  <c r="AW18" i="28"/>
  <c r="AW19" i="28"/>
  <c r="AW20" i="28"/>
  <c r="AW12" i="28"/>
  <c r="AW13" i="28"/>
  <c r="AW14" i="28"/>
  <c r="AW15" i="28"/>
  <c r="AW7" i="28"/>
  <c r="AW8" i="28"/>
  <c r="AW9" i="28"/>
  <c r="AW10" i="28"/>
  <c r="AT35" i="28"/>
  <c r="AT32" i="28"/>
  <c r="AT33" i="28"/>
  <c r="AT34" i="28"/>
  <c r="AT27" i="28"/>
  <c r="AT28" i="28"/>
  <c r="AT29" i="28"/>
  <c r="AT30" i="28"/>
  <c r="AT22" i="28"/>
  <c r="AT23" i="28"/>
  <c r="AT24" i="28"/>
  <c r="AT25" i="28"/>
  <c r="AT17" i="28"/>
  <c r="AT18" i="28"/>
  <c r="AT19" i="28"/>
  <c r="AT20" i="28"/>
  <c r="AT12" i="28"/>
  <c r="AT13" i="28"/>
  <c r="AT14" i="28"/>
  <c r="AT15" i="28"/>
  <c r="AT7" i="28"/>
  <c r="AT8" i="28"/>
  <c r="AT9" i="28"/>
  <c r="AT10" i="28"/>
  <c r="AQ32" i="28"/>
  <c r="AQ33" i="28"/>
  <c r="AQ34" i="28"/>
  <c r="AQ35" i="28"/>
  <c r="AQ27" i="28"/>
  <c r="AQ28" i="28"/>
  <c r="AQ29" i="28"/>
  <c r="AQ30" i="28"/>
  <c r="AQ22" i="28"/>
  <c r="AQ23" i="28"/>
  <c r="AQ24" i="28"/>
  <c r="AQ25" i="28"/>
  <c r="AQ17" i="28"/>
  <c r="AQ18" i="28"/>
  <c r="AQ19" i="28"/>
  <c r="AQ20" i="28"/>
  <c r="AQ12" i="28"/>
  <c r="AQ13" i="28"/>
  <c r="AQ14" i="28"/>
  <c r="AQ15" i="28"/>
  <c r="AQ7" i="28"/>
  <c r="AQ8" i="28"/>
  <c r="AQ9" i="28"/>
  <c r="AQ10" i="28"/>
  <c r="AN32" i="28"/>
  <c r="AN33" i="28"/>
  <c r="AN34" i="28"/>
  <c r="AN35" i="28"/>
  <c r="AN27" i="28"/>
  <c r="AN28" i="28"/>
  <c r="AN29" i="28"/>
  <c r="AN30" i="28"/>
  <c r="AN22" i="28"/>
  <c r="AN23" i="28"/>
  <c r="AN24" i="28"/>
  <c r="AN25" i="28"/>
  <c r="AN17" i="28"/>
  <c r="AN18" i="28"/>
  <c r="AN19" i="28"/>
  <c r="AN20" i="28"/>
  <c r="AN12" i="28"/>
  <c r="AN13" i="28"/>
  <c r="AN14" i="28"/>
  <c r="AN15" i="28"/>
  <c r="AN7" i="28"/>
  <c r="AN8" i="28"/>
  <c r="AN9" i="28"/>
  <c r="AN10" i="28"/>
  <c r="AK32" i="28"/>
  <c r="AK33" i="28"/>
  <c r="AK34" i="28"/>
  <c r="AK35" i="28"/>
  <c r="AK27" i="28"/>
  <c r="AK28" i="28"/>
  <c r="AK29" i="28"/>
  <c r="AK30" i="28"/>
  <c r="AK22" i="28"/>
  <c r="AK23" i="28"/>
  <c r="AK24" i="28"/>
  <c r="AK25" i="28"/>
  <c r="AK17" i="28"/>
  <c r="AK18" i="28"/>
  <c r="AK19" i="28"/>
  <c r="AK20" i="28"/>
  <c r="AK12" i="28"/>
  <c r="AK13" i="28"/>
  <c r="AK14" i="28"/>
  <c r="AK15" i="28"/>
  <c r="AK7" i="28"/>
  <c r="AK8" i="28"/>
  <c r="AK9" i="28"/>
  <c r="AK10" i="28"/>
  <c r="AH32" i="28"/>
  <c r="AH33" i="28"/>
  <c r="AH34" i="28"/>
  <c r="AH35" i="28"/>
  <c r="AH27" i="28"/>
  <c r="AH28" i="28"/>
  <c r="AH29" i="28"/>
  <c r="AH30" i="28"/>
  <c r="AH22" i="28"/>
  <c r="AH23" i="28"/>
  <c r="AH24" i="28"/>
  <c r="AH25" i="28"/>
  <c r="AH17" i="28"/>
  <c r="AH18" i="28"/>
  <c r="AH19" i="28"/>
  <c r="AH20" i="28"/>
  <c r="AH12" i="28"/>
  <c r="AH13" i="28"/>
  <c r="AH14" i="28"/>
  <c r="AH15" i="28"/>
  <c r="AH7" i="28"/>
  <c r="AH8" i="28"/>
  <c r="AH9" i="28"/>
  <c r="AH10" i="28"/>
  <c r="AE32" i="28"/>
  <c r="AE33" i="28"/>
  <c r="AE34" i="28"/>
  <c r="AE35" i="28"/>
  <c r="AE27" i="28"/>
  <c r="AE28" i="28"/>
  <c r="AE29" i="28"/>
  <c r="AE30" i="28"/>
  <c r="AE22" i="28"/>
  <c r="AE23" i="28"/>
  <c r="AE24" i="28"/>
  <c r="AE25" i="28"/>
  <c r="AE17" i="28"/>
  <c r="AE18" i="28"/>
  <c r="AE19" i="28"/>
  <c r="AE20" i="28"/>
  <c r="AE12" i="28"/>
  <c r="AE13" i="28"/>
  <c r="AE14" i="28"/>
  <c r="AE15" i="28"/>
  <c r="AE7" i="28"/>
  <c r="AE8" i="28"/>
  <c r="AE9" i="28"/>
  <c r="AE10" i="28"/>
  <c r="AB32" i="28"/>
  <c r="AB33" i="28"/>
  <c r="AB34" i="28"/>
  <c r="AB35" i="28"/>
  <c r="AB27" i="28"/>
  <c r="AB28" i="28"/>
  <c r="AB29" i="28"/>
  <c r="AB30" i="28"/>
  <c r="AB22" i="28"/>
  <c r="AB23" i="28"/>
  <c r="AB24" i="28"/>
  <c r="AB25" i="28"/>
  <c r="AB17" i="28"/>
  <c r="AB18" i="28"/>
  <c r="AB19" i="28"/>
  <c r="AB20" i="28"/>
  <c r="AB12" i="28"/>
  <c r="AB13" i="28"/>
  <c r="AB14" i="28"/>
  <c r="AB15" i="28"/>
  <c r="AB7" i="28"/>
  <c r="AB8" i="28"/>
  <c r="AB9" i="28"/>
  <c r="AB10" i="28"/>
  <c r="Y32" i="28"/>
  <c r="Y33" i="28"/>
  <c r="Y34" i="28"/>
  <c r="Y35" i="28"/>
  <c r="Y27" i="28"/>
  <c r="Y28" i="28"/>
  <c r="Y29" i="28"/>
  <c r="Y30" i="28"/>
  <c r="Y22" i="28"/>
  <c r="Y23" i="28"/>
  <c r="Y24" i="28"/>
  <c r="Y25" i="28"/>
  <c r="Y17" i="28"/>
  <c r="Y18" i="28"/>
  <c r="Y19" i="28"/>
  <c r="Y20" i="28"/>
  <c r="Y12" i="28"/>
  <c r="Y13" i="28"/>
  <c r="Y14" i="28"/>
  <c r="Y15" i="28"/>
  <c r="Y7" i="28"/>
  <c r="Y8" i="28"/>
  <c r="Y9" i="28"/>
  <c r="Y10" i="28"/>
  <c r="V32" i="28"/>
  <c r="V33" i="28"/>
  <c r="V34" i="28"/>
  <c r="V35" i="28"/>
  <c r="V27" i="28"/>
  <c r="V28" i="28"/>
  <c r="V29" i="28"/>
  <c r="V30" i="28"/>
  <c r="V22" i="28"/>
  <c r="V23" i="28"/>
  <c r="V24" i="28"/>
  <c r="V25" i="28"/>
  <c r="V17" i="28"/>
  <c r="V18" i="28"/>
  <c r="V19" i="28"/>
  <c r="V20" i="28"/>
  <c r="V12" i="28"/>
  <c r="V13" i="28"/>
  <c r="V14" i="28"/>
  <c r="V15" i="28"/>
  <c r="V7" i="28"/>
  <c r="V8" i="28"/>
  <c r="V9" i="28"/>
  <c r="V10" i="28"/>
  <c r="S32" i="28"/>
  <c r="S33" i="28"/>
  <c r="S34" i="28"/>
  <c r="S35" i="28"/>
  <c r="S27" i="28"/>
  <c r="S28" i="28"/>
  <c r="S29" i="28"/>
  <c r="S30" i="28"/>
  <c r="S22" i="28"/>
  <c r="S23" i="28"/>
  <c r="S24" i="28"/>
  <c r="S25" i="28"/>
  <c r="S17" i="28"/>
  <c r="S18" i="28"/>
  <c r="S19" i="28"/>
  <c r="S20" i="28"/>
  <c r="S12" i="28"/>
  <c r="S13" i="28"/>
  <c r="S14" i="28"/>
  <c r="S15" i="28"/>
  <c r="S7" i="28"/>
  <c r="S8" i="28"/>
  <c r="S9" i="28"/>
  <c r="S10" i="28"/>
  <c r="BX2" i="28"/>
  <c r="BX3" i="28"/>
  <c r="BX4" i="28"/>
  <c r="BX5" i="28"/>
  <c r="BU2" i="28"/>
  <c r="BU3" i="28"/>
  <c r="BU4" i="28"/>
  <c r="BU5" i="28"/>
  <c r="BR2" i="28"/>
  <c r="BR3" i="28"/>
  <c r="BR4" i="28"/>
  <c r="BR5" i="28"/>
  <c r="BO2" i="28"/>
  <c r="BO3" i="28"/>
  <c r="BO4" i="28"/>
  <c r="BO5" i="28"/>
  <c r="BL2" i="28"/>
  <c r="BL3" i="28"/>
  <c r="BL4" i="28"/>
  <c r="BL5" i="28"/>
  <c r="BI2" i="28"/>
  <c r="BI3" i="28"/>
  <c r="BI4" i="28"/>
  <c r="BI5" i="28"/>
  <c r="BF2" i="28"/>
  <c r="BF3" i="28"/>
  <c r="BF4" i="28"/>
  <c r="BF5" i="28"/>
  <c r="BC2" i="28"/>
  <c r="BC3" i="28"/>
  <c r="BC4" i="28"/>
  <c r="BC5" i="28"/>
  <c r="AZ2" i="28"/>
  <c r="AZ3" i="28"/>
  <c r="AZ4" i="28"/>
  <c r="AZ5" i="28"/>
  <c r="AW2" i="28"/>
  <c r="AW3" i="28"/>
  <c r="AW4" i="28"/>
  <c r="AW5" i="28"/>
  <c r="AT2" i="28"/>
  <c r="AT3" i="28"/>
  <c r="AT4" i="28"/>
  <c r="AT5" i="28"/>
  <c r="AQ2" i="28"/>
  <c r="AQ3" i="28"/>
  <c r="AQ4" i="28"/>
  <c r="AQ5" i="28"/>
  <c r="AN2" i="28"/>
  <c r="AN3" i="28"/>
  <c r="AN4" i="28"/>
  <c r="AN5" i="28"/>
  <c r="AK2" i="28"/>
  <c r="AK3" i="28"/>
  <c r="AK4" i="28"/>
  <c r="AK5" i="28"/>
  <c r="AH2" i="28"/>
  <c r="AH3" i="28"/>
  <c r="AH4" i="28"/>
  <c r="AH5" i="28"/>
  <c r="AE2" i="28"/>
  <c r="AE3" i="28"/>
  <c r="AE4" i="28"/>
  <c r="AE5" i="28"/>
  <c r="AB2" i="28"/>
  <c r="AB3" i="28"/>
  <c r="AB4" i="28"/>
  <c r="AB5" i="28"/>
  <c r="Y2" i="28"/>
  <c r="Y3" i="28"/>
  <c r="Y4" i="28"/>
  <c r="Y5" i="28"/>
  <c r="V2" i="28"/>
  <c r="V3" i="28"/>
  <c r="V4" i="28"/>
  <c r="V5" i="28"/>
  <c r="S2" i="28"/>
  <c r="S3" i="28"/>
  <c r="S4" i="28"/>
  <c r="S5" i="28"/>
  <c r="AI35" i="28" l="1" a="1"/>
  <c r="AI35" i="28" s="1"/>
  <c r="I227" i="28" s="1"/>
  <c r="G213" i="26" s="1"/>
  <c r="L5" i="2"/>
  <c r="AI34" i="28" l="1" a="1"/>
  <c r="AI34" i="28" s="1"/>
  <c r="I226" i="28" s="1"/>
  <c r="G212" i="26" s="1"/>
  <c r="I4" i="3"/>
  <c r="G184" i="3"/>
  <c r="G4" i="3"/>
  <c r="Y29" i="8" l="1"/>
  <c r="Y34" i="8"/>
  <c r="Y39" i="8"/>
  <c r="Y44" i="8"/>
  <c r="Y49" i="8"/>
  <c r="Y54" i="8"/>
  <c r="Y59" i="8"/>
  <c r="Y64" i="8"/>
  <c r="Y69" i="8"/>
  <c r="Y74" i="8"/>
  <c r="Y79" i="8"/>
  <c r="Y84" i="8"/>
  <c r="Y89" i="8"/>
  <c r="Y94" i="8"/>
  <c r="Y99" i="8"/>
  <c r="Y104" i="8"/>
  <c r="Y109" i="8"/>
  <c r="Y114" i="8"/>
  <c r="Y24" i="8"/>
  <c r="Y19" i="8"/>
  <c r="T115" i="7" l="1"/>
  <c r="S115" i="7"/>
  <c r="R115" i="7"/>
  <c r="Q115" i="7"/>
  <c r="T114" i="7"/>
  <c r="S114" i="7"/>
  <c r="R114" i="7"/>
  <c r="Q114" i="7"/>
  <c r="T113" i="7"/>
  <c r="S113" i="7"/>
  <c r="R113" i="7"/>
  <c r="Q113" i="7"/>
  <c r="T110" i="7"/>
  <c r="S110" i="7"/>
  <c r="R110" i="7"/>
  <c r="Q110" i="7"/>
  <c r="T109" i="7"/>
  <c r="S109" i="7"/>
  <c r="R109" i="7"/>
  <c r="Q109" i="7"/>
  <c r="T108" i="7"/>
  <c r="S108" i="7"/>
  <c r="R108" i="7"/>
  <c r="Q108" i="7"/>
  <c r="T105" i="7"/>
  <c r="S105" i="7"/>
  <c r="R105" i="7"/>
  <c r="Q105" i="7"/>
  <c r="T104" i="7"/>
  <c r="S104" i="7"/>
  <c r="R104" i="7"/>
  <c r="Q104" i="7"/>
  <c r="T103" i="7"/>
  <c r="S103" i="7"/>
  <c r="R103" i="7"/>
  <c r="Q103" i="7"/>
  <c r="T100" i="7"/>
  <c r="S100" i="7"/>
  <c r="R100" i="7"/>
  <c r="Q100" i="7"/>
  <c r="T99" i="7"/>
  <c r="S99" i="7"/>
  <c r="R99" i="7"/>
  <c r="Q99" i="7"/>
  <c r="T98" i="7"/>
  <c r="S98" i="7"/>
  <c r="R98" i="7"/>
  <c r="Q98" i="7"/>
  <c r="T95" i="7"/>
  <c r="S95" i="7"/>
  <c r="R95" i="7"/>
  <c r="Q95" i="7"/>
  <c r="T94" i="7"/>
  <c r="S94" i="7"/>
  <c r="R94" i="7"/>
  <c r="Q94" i="7"/>
  <c r="T93" i="7"/>
  <c r="S93" i="7"/>
  <c r="R93" i="7"/>
  <c r="Q93" i="7"/>
  <c r="T90" i="7"/>
  <c r="S90" i="7"/>
  <c r="R90" i="7"/>
  <c r="Q90" i="7"/>
  <c r="T89" i="7"/>
  <c r="S89" i="7"/>
  <c r="R89" i="7"/>
  <c r="Q89" i="7"/>
  <c r="T88" i="7"/>
  <c r="S88" i="7"/>
  <c r="R88" i="7"/>
  <c r="Q88" i="7"/>
  <c r="T85" i="7"/>
  <c r="S85" i="7"/>
  <c r="R85" i="7"/>
  <c r="Q85" i="7"/>
  <c r="T84" i="7"/>
  <c r="S84" i="7"/>
  <c r="R84" i="7"/>
  <c r="Q84" i="7"/>
  <c r="T83" i="7"/>
  <c r="S83" i="7"/>
  <c r="R83" i="7"/>
  <c r="Q83" i="7"/>
  <c r="T80" i="7"/>
  <c r="S80" i="7"/>
  <c r="R80" i="7"/>
  <c r="Q80" i="7"/>
  <c r="T79" i="7"/>
  <c r="S79" i="7"/>
  <c r="R79" i="7"/>
  <c r="Q79" i="7"/>
  <c r="T78" i="7"/>
  <c r="S78" i="7"/>
  <c r="R78" i="7"/>
  <c r="Q78" i="7"/>
  <c r="R75" i="7"/>
  <c r="Q75" i="7"/>
  <c r="T74" i="7"/>
  <c r="S74" i="7"/>
  <c r="R74" i="7"/>
  <c r="Q74" i="7"/>
  <c r="R73" i="7"/>
  <c r="Q73" i="7"/>
  <c r="R70" i="7"/>
  <c r="Q70" i="7"/>
  <c r="T69" i="7"/>
  <c r="S69" i="7"/>
  <c r="R69" i="7"/>
  <c r="Q69" i="7"/>
  <c r="R68" i="7"/>
  <c r="Q68" i="7"/>
  <c r="R65" i="7"/>
  <c r="Q65" i="7"/>
  <c r="T64" i="7"/>
  <c r="S64" i="7"/>
  <c r="R64" i="7"/>
  <c r="Q64" i="7"/>
  <c r="R63" i="7"/>
  <c r="Q63" i="7"/>
  <c r="R60" i="7"/>
  <c r="Q60" i="7"/>
  <c r="T59" i="7"/>
  <c r="S59" i="7"/>
  <c r="R59" i="7"/>
  <c r="Q59" i="7"/>
  <c r="R58" i="7"/>
  <c r="Q58" i="7"/>
  <c r="R55" i="7"/>
  <c r="Q55" i="7"/>
  <c r="T54" i="7"/>
  <c r="S54" i="7"/>
  <c r="R54" i="7"/>
  <c r="Q54" i="7"/>
  <c r="R53" i="7"/>
  <c r="Q53" i="7"/>
  <c r="R50" i="7"/>
  <c r="Q50" i="7"/>
  <c r="T49" i="7"/>
  <c r="S49" i="7"/>
  <c r="R49" i="7"/>
  <c r="Q49" i="7"/>
  <c r="R48" i="7"/>
  <c r="Q48" i="7"/>
  <c r="R45" i="7"/>
  <c r="Q45" i="7"/>
  <c r="T44" i="7"/>
  <c r="S44" i="7"/>
  <c r="R44" i="7"/>
  <c r="Q44" i="7"/>
  <c r="R43" i="7"/>
  <c r="Q43" i="7"/>
  <c r="R40" i="7"/>
  <c r="Q40" i="7"/>
  <c r="T39" i="7"/>
  <c r="S39" i="7"/>
  <c r="R39" i="7"/>
  <c r="Q39" i="7"/>
  <c r="R38" i="7"/>
  <c r="Q38" i="7"/>
  <c r="R35" i="7"/>
  <c r="Q35" i="7"/>
  <c r="T34" i="7"/>
  <c r="S34" i="7"/>
  <c r="R34" i="7"/>
  <c r="Q34" i="7"/>
  <c r="R33" i="7"/>
  <c r="Q33" i="7"/>
  <c r="R30" i="7"/>
  <c r="Q30" i="7"/>
  <c r="T29" i="7"/>
  <c r="S29" i="7"/>
  <c r="R29" i="7"/>
  <c r="Q29" i="7"/>
  <c r="R28" i="7"/>
  <c r="Q28" i="7"/>
  <c r="R25" i="7"/>
  <c r="Q25" i="7"/>
  <c r="T24" i="7"/>
  <c r="S24" i="7"/>
  <c r="R24" i="7"/>
  <c r="Q24" i="7"/>
  <c r="R23" i="7"/>
  <c r="Q23" i="7"/>
  <c r="R20" i="7"/>
  <c r="Q20" i="7"/>
  <c r="T19" i="7"/>
  <c r="S19" i="7"/>
  <c r="R19" i="7"/>
  <c r="Q19" i="7"/>
  <c r="Q18" i="7"/>
  <c r="R18" i="7"/>
  <c r="Q169" i="5"/>
  <c r="P169" i="5"/>
  <c r="O169" i="5"/>
  <c r="N169" i="5"/>
  <c r="M169" i="5"/>
  <c r="Q161" i="5"/>
  <c r="P161" i="5"/>
  <c r="O161" i="5"/>
  <c r="N161" i="5"/>
  <c r="M161" i="5"/>
  <c r="Q153" i="5"/>
  <c r="P153" i="5"/>
  <c r="O153" i="5"/>
  <c r="N153" i="5"/>
  <c r="M153" i="5"/>
  <c r="Q145" i="5"/>
  <c r="P145" i="5"/>
  <c r="O145" i="5"/>
  <c r="N145" i="5"/>
  <c r="M145" i="5"/>
  <c r="Q137" i="5"/>
  <c r="P137" i="5"/>
  <c r="O137" i="5"/>
  <c r="N137" i="5"/>
  <c r="M137" i="5"/>
  <c r="Q129" i="5"/>
  <c r="P129" i="5"/>
  <c r="O129" i="5"/>
  <c r="N129" i="5"/>
  <c r="M129" i="5"/>
  <c r="Q121" i="5"/>
  <c r="P121" i="5"/>
  <c r="O121" i="5"/>
  <c r="N121" i="5"/>
  <c r="M121" i="5"/>
  <c r="Q113" i="5"/>
  <c r="P113" i="5"/>
  <c r="O113" i="5"/>
  <c r="N113" i="5"/>
  <c r="M113" i="5"/>
  <c r="Q105" i="5"/>
  <c r="P105" i="5"/>
  <c r="O105" i="5"/>
  <c r="N105" i="5"/>
  <c r="M105" i="5"/>
  <c r="Q97" i="5"/>
  <c r="P97" i="5"/>
  <c r="O97" i="5"/>
  <c r="N97" i="5"/>
  <c r="M97" i="5"/>
  <c r="Q89" i="5"/>
  <c r="P89" i="5"/>
  <c r="O89" i="5"/>
  <c r="N89" i="5"/>
  <c r="M89" i="5"/>
  <c r="Q81" i="5"/>
  <c r="P81" i="5"/>
  <c r="O81" i="5"/>
  <c r="N81" i="5"/>
  <c r="M81" i="5"/>
  <c r="Q73" i="5"/>
  <c r="P73" i="5"/>
  <c r="O73" i="5"/>
  <c r="N73" i="5"/>
  <c r="M73" i="5"/>
  <c r="Q65" i="5"/>
  <c r="P65" i="5"/>
  <c r="O65" i="5"/>
  <c r="N65" i="5"/>
  <c r="M65" i="5"/>
  <c r="M69" i="5" s="1"/>
  <c r="Q57" i="5"/>
  <c r="P57" i="5"/>
  <c r="O57" i="5"/>
  <c r="N57" i="5"/>
  <c r="M57" i="5"/>
  <c r="Q49" i="5"/>
  <c r="P49" i="5"/>
  <c r="O49" i="5"/>
  <c r="N49" i="5"/>
  <c r="M49" i="5"/>
  <c r="Q41" i="5"/>
  <c r="P41" i="5"/>
  <c r="O41" i="5"/>
  <c r="N41" i="5"/>
  <c r="M41" i="5"/>
  <c r="Q33" i="5"/>
  <c r="P33" i="5"/>
  <c r="O33" i="5"/>
  <c r="N33" i="5"/>
  <c r="M33" i="5"/>
  <c r="Q25" i="5"/>
  <c r="P25" i="5"/>
  <c r="O25" i="5"/>
  <c r="N25" i="5"/>
  <c r="M25" i="5"/>
  <c r="O17" i="5"/>
  <c r="N17" i="5"/>
  <c r="P17" i="5"/>
  <c r="Q17" i="5"/>
  <c r="M17" i="5"/>
  <c r="M60" i="5" l="1"/>
  <c r="M124" i="5"/>
  <c r="M37" i="5"/>
  <c r="U79" i="7"/>
  <c r="V79" i="7" s="1"/>
  <c r="U114" i="7"/>
  <c r="V114" i="7" s="1"/>
  <c r="U99" i="7"/>
  <c r="V99" i="7" s="1"/>
  <c r="U89" i="7"/>
  <c r="V89" i="7" s="1"/>
  <c r="U109" i="7"/>
  <c r="V109" i="7" s="1"/>
  <c r="U105" i="7"/>
  <c r="V105" i="7" s="1"/>
  <c r="U93" i="7"/>
  <c r="V93" i="7" s="1"/>
  <c r="U88" i="7"/>
  <c r="V88" i="7" s="1"/>
  <c r="U84" i="7"/>
  <c r="V84" i="7" s="1"/>
  <c r="U78" i="7"/>
  <c r="V78" i="7" s="1"/>
  <c r="U70" i="7"/>
  <c r="V70" i="7" s="1"/>
  <c r="U68" i="7"/>
  <c r="V68" i="7" s="1"/>
  <c r="U64" i="7"/>
  <c r="V64" i="7" s="1"/>
  <c r="U60" i="7"/>
  <c r="V60" i="7" s="1"/>
  <c r="U59" i="7"/>
  <c r="V59" i="7" s="1"/>
  <c r="U54" i="7"/>
  <c r="V54" i="7" s="1"/>
  <c r="U49" i="7"/>
  <c r="V49" i="7" s="1"/>
  <c r="U44" i="7"/>
  <c r="V44" i="7" s="1"/>
  <c r="U24" i="7"/>
  <c r="V24" i="7" s="1"/>
  <c r="M44" i="5"/>
  <c r="U23" i="7"/>
  <c r="V23" i="7" s="1"/>
  <c r="U25" i="7"/>
  <c r="V25" i="7" s="1"/>
  <c r="U29" i="7"/>
  <c r="V29" i="7" s="1"/>
  <c r="U33" i="7"/>
  <c r="V33" i="7" s="1"/>
  <c r="U35" i="7"/>
  <c r="V35" i="7" s="1"/>
  <c r="U43" i="7"/>
  <c r="V43" i="7" s="1"/>
  <c r="U45" i="7"/>
  <c r="V45" i="7" s="1"/>
  <c r="U80" i="7"/>
  <c r="U90" i="7"/>
  <c r="V90" i="7" s="1"/>
  <c r="U115" i="7"/>
  <c r="V115" i="7" s="1"/>
  <c r="U113" i="7"/>
  <c r="M116" i="5"/>
  <c r="U55" i="7"/>
  <c r="V55" i="7" s="1"/>
  <c r="U74" i="7"/>
  <c r="V74" i="7" s="1"/>
  <c r="U94" i="7"/>
  <c r="V94" i="7" s="1"/>
  <c r="U103" i="7"/>
  <c r="V103" i="7" s="1"/>
  <c r="M92" i="5"/>
  <c r="M157" i="5"/>
  <c r="U39" i="7"/>
  <c r="V39" i="7" s="1"/>
  <c r="U53" i="7"/>
  <c r="V53" i="7" s="1"/>
  <c r="U65" i="7"/>
  <c r="V65" i="7" s="1"/>
  <c r="U69" i="7"/>
  <c r="V69" i="7" s="1"/>
  <c r="U73" i="7"/>
  <c r="V73" i="7" s="1"/>
  <c r="U75" i="7"/>
  <c r="V75" i="7" s="1"/>
  <c r="U85" i="7"/>
  <c r="V85" i="7" s="1"/>
  <c r="U100" i="7"/>
  <c r="V100" i="7" s="1"/>
  <c r="U104" i="7"/>
  <c r="V104" i="7" s="1"/>
  <c r="U110" i="7"/>
  <c r="V110" i="7" s="1"/>
  <c r="M132" i="5"/>
  <c r="U30" i="7"/>
  <c r="V30" i="7" s="1"/>
  <c r="U34" i="7"/>
  <c r="V34" i="7" s="1"/>
  <c r="U38" i="7"/>
  <c r="V38" i="7" s="1"/>
  <c r="U40" i="7"/>
  <c r="V40" i="7" s="1"/>
  <c r="U98" i="7"/>
  <c r="U108" i="7"/>
  <c r="V108" i="7" s="1"/>
  <c r="U28" i="7"/>
  <c r="V28" i="7" s="1"/>
  <c r="U50" i="7"/>
  <c r="V50" i="7" s="1"/>
  <c r="M84" i="5"/>
  <c r="M148" i="5"/>
  <c r="U48" i="7"/>
  <c r="V48" i="7" s="1"/>
  <c r="U58" i="7"/>
  <c r="V58" i="7" s="1"/>
  <c r="U63" i="7"/>
  <c r="V63" i="7" s="1"/>
  <c r="U83" i="7"/>
  <c r="V83" i="7" s="1"/>
  <c r="U95" i="7"/>
  <c r="V95" i="7" s="1"/>
  <c r="U18" i="7"/>
  <c r="V18" i="7" s="1"/>
  <c r="U19" i="7"/>
  <c r="V19" i="7" s="1"/>
  <c r="U20" i="7"/>
  <c r="V20" i="7" s="1"/>
  <c r="M28" i="5"/>
  <c r="M171" i="5"/>
  <c r="M170" i="5"/>
  <c r="M172" i="5"/>
  <c r="M173" i="5"/>
  <c r="M162" i="5"/>
  <c r="M163" i="5"/>
  <c r="M164" i="5"/>
  <c r="M165" i="5"/>
  <c r="M155" i="5"/>
  <c r="M154" i="5"/>
  <c r="M156" i="5"/>
  <c r="M149" i="5"/>
  <c r="M146" i="5"/>
  <c r="M147" i="5"/>
  <c r="M138" i="5"/>
  <c r="M139" i="5"/>
  <c r="M140" i="5"/>
  <c r="M141" i="5"/>
  <c r="M133" i="5"/>
  <c r="M131" i="5"/>
  <c r="M130" i="5"/>
  <c r="M125" i="5"/>
  <c r="M123" i="5"/>
  <c r="M122" i="5"/>
  <c r="M117" i="5"/>
  <c r="M114" i="5"/>
  <c r="M115" i="5"/>
  <c r="M106" i="5"/>
  <c r="M109" i="5"/>
  <c r="M107" i="5"/>
  <c r="M108" i="5"/>
  <c r="M98" i="5"/>
  <c r="M99" i="5"/>
  <c r="M100" i="5"/>
  <c r="M101" i="5"/>
  <c r="M93" i="5"/>
  <c r="M91" i="5"/>
  <c r="M90" i="5"/>
  <c r="M85" i="5"/>
  <c r="M83" i="5"/>
  <c r="M82" i="5"/>
  <c r="M75" i="5"/>
  <c r="M74" i="5"/>
  <c r="M76" i="5"/>
  <c r="M77" i="5"/>
  <c r="M66" i="5"/>
  <c r="M67" i="5"/>
  <c r="M68" i="5"/>
  <c r="M61" i="5"/>
  <c r="M58" i="5"/>
  <c r="M59" i="5"/>
  <c r="M50" i="5"/>
  <c r="M51" i="5"/>
  <c r="M52" i="5"/>
  <c r="M53" i="5"/>
  <c r="M45" i="5"/>
  <c r="M43" i="5"/>
  <c r="M42" i="5"/>
  <c r="M34" i="5"/>
  <c r="M35" i="5"/>
  <c r="M36" i="5"/>
  <c r="M29" i="5"/>
  <c r="M26" i="5"/>
  <c r="M27" i="5"/>
  <c r="M21" i="5"/>
  <c r="M20" i="5"/>
  <c r="M19" i="5"/>
  <c r="M18" i="5"/>
  <c r="C32" i="4"/>
  <c r="C31" i="4"/>
  <c r="C30" i="4"/>
  <c r="C29" i="4"/>
  <c r="C28" i="4"/>
  <c r="C27" i="4"/>
  <c r="C26" i="4"/>
  <c r="C25" i="4"/>
  <c r="C24" i="4"/>
  <c r="C23" i="4"/>
  <c r="C22" i="4"/>
  <c r="C21" i="4"/>
  <c r="C20" i="4"/>
  <c r="C19" i="4"/>
  <c r="C18" i="4"/>
  <c r="C17" i="4"/>
  <c r="C16" i="4"/>
  <c r="C15" i="4"/>
  <c r="C14" i="4"/>
  <c r="C13" i="4"/>
  <c r="M126" i="5" l="1"/>
  <c r="G82" i="27" s="1"/>
  <c r="V80" i="7"/>
  <c r="V81" i="7" s="1"/>
  <c r="W79" i="8" s="1"/>
  <c r="V71" i="7"/>
  <c r="W69" i="8" s="1"/>
  <c r="V113" i="7"/>
  <c r="V116" i="7" s="1"/>
  <c r="W114" i="8" s="1"/>
  <c r="V98" i="7"/>
  <c r="V101" i="7" s="1"/>
  <c r="W99" i="8" s="1"/>
  <c r="V96" i="7"/>
  <c r="W94" i="8" s="1"/>
  <c r="V111" i="7"/>
  <c r="W109" i="8" s="1"/>
  <c r="V91" i="7"/>
  <c r="W89" i="8" s="1"/>
  <c r="V106" i="7"/>
  <c r="W104" i="8" s="1"/>
  <c r="V76" i="7"/>
  <c r="W74" i="8" s="1"/>
  <c r="V66" i="7"/>
  <c r="W64" i="8" s="1"/>
  <c r="V61" i="7"/>
  <c r="W59" i="8" s="1"/>
  <c r="V46" i="7"/>
  <c r="W44" i="8" s="1"/>
  <c r="V86" i="7"/>
  <c r="W84" i="8" s="1"/>
  <c r="V51" i="7"/>
  <c r="W49" i="8" s="1"/>
  <c r="V56" i="7"/>
  <c r="W54" i="8" s="1"/>
  <c r="V36" i="7"/>
  <c r="W34" i="8" s="1"/>
  <c r="V31" i="7"/>
  <c r="W29" i="8" s="1"/>
  <c r="M78" i="5"/>
  <c r="M142" i="5"/>
  <c r="M62" i="5"/>
  <c r="M118" i="5"/>
  <c r="M150" i="5"/>
  <c r="M166" i="5"/>
  <c r="M46" i="5"/>
  <c r="M86" i="5"/>
  <c r="V41" i="7"/>
  <c r="W39" i="8" s="1"/>
  <c r="V26" i="7"/>
  <c r="W24" i="8" s="1"/>
  <c r="M102" i="5"/>
  <c r="M70" i="5"/>
  <c r="M54" i="5"/>
  <c r="M174" i="5"/>
  <c r="M94" i="5"/>
  <c r="M110" i="5"/>
  <c r="M134" i="5"/>
  <c r="V21" i="7"/>
  <c r="W19" i="8" s="1"/>
  <c r="M30" i="5"/>
  <c r="M158" i="5"/>
  <c r="M38" i="5"/>
  <c r="M22" i="5"/>
  <c r="D41" i="5"/>
  <c r="D42" i="5"/>
  <c r="E42" i="5"/>
  <c r="F42" i="5"/>
  <c r="G42" i="5"/>
  <c r="H42" i="5"/>
  <c r="A1" i="5"/>
  <c r="D40" i="5" s="1"/>
  <c r="C599" i="26"/>
  <c r="V39" i="8"/>
  <c r="T39" i="8"/>
  <c r="R39" i="8"/>
  <c r="P39" i="8"/>
  <c r="N39" i="8"/>
  <c r="L39" i="8"/>
  <c r="J39" i="8"/>
  <c r="V34" i="8"/>
  <c r="T34" i="8"/>
  <c r="R34" i="8"/>
  <c r="P34" i="8"/>
  <c r="N34" i="8"/>
  <c r="L34" i="8"/>
  <c r="J34" i="8"/>
  <c r="V29" i="8"/>
  <c r="T29" i="8"/>
  <c r="R29" i="8"/>
  <c r="P29" i="8"/>
  <c r="N29" i="8"/>
  <c r="L29" i="8"/>
  <c r="J29" i="8"/>
  <c r="J38" i="7"/>
  <c r="J33" i="7"/>
  <c r="J28" i="7"/>
  <c r="G56" i="33" l="1"/>
  <c r="G107" i="27"/>
  <c r="G71" i="33"/>
  <c r="G27" i="27"/>
  <c r="G23" i="33"/>
  <c r="G87" i="27"/>
  <c r="G59" i="33"/>
  <c r="G37" i="27"/>
  <c r="G29" i="33"/>
  <c r="G97" i="27"/>
  <c r="G65" i="33"/>
  <c r="G42" i="27"/>
  <c r="G32" i="33"/>
  <c r="G112" i="27"/>
  <c r="G74" i="33"/>
  <c r="G102" i="27"/>
  <c r="G68" i="33"/>
  <c r="G72" i="27"/>
  <c r="G50" i="33"/>
  <c r="G47" i="27"/>
  <c r="G35" i="33"/>
  <c r="G57" i="27"/>
  <c r="G41" i="33"/>
  <c r="G92" i="27"/>
  <c r="G62" i="33"/>
  <c r="G77" i="27"/>
  <c r="G53" i="33"/>
  <c r="G22" i="27"/>
  <c r="G20" i="33"/>
  <c r="G62" i="27"/>
  <c r="G44" i="33"/>
  <c r="G67" i="27"/>
  <c r="G47" i="33"/>
  <c r="G32" i="27"/>
  <c r="G26" i="33"/>
  <c r="G52" i="27"/>
  <c r="G38" i="33"/>
  <c r="G17" i="27"/>
  <c r="G17" i="33"/>
  <c r="I39" i="26"/>
  <c r="J39" i="26"/>
  <c r="K39" i="26"/>
  <c r="I669" i="26"/>
  <c r="J669" i="26"/>
  <c r="K669" i="26"/>
  <c r="H39" i="26"/>
  <c r="H669" i="26"/>
  <c r="F669" i="26"/>
  <c r="F634" i="26"/>
  <c r="F599" i="26"/>
  <c r="F564" i="26"/>
  <c r="F529" i="26"/>
  <c r="F494" i="26"/>
  <c r="F459" i="26"/>
  <c r="F424" i="26"/>
  <c r="F389" i="26"/>
  <c r="F354" i="26"/>
  <c r="F319" i="26"/>
  <c r="F284" i="26"/>
  <c r="F249" i="26"/>
  <c r="F214" i="26"/>
  <c r="F179" i="26"/>
  <c r="F144" i="26"/>
  <c r="F109" i="26"/>
  <c r="F74" i="26"/>
  <c r="F39" i="26"/>
  <c r="F4" i="26"/>
  <c r="C669" i="26"/>
  <c r="B669" i="26" s="1"/>
  <c r="C634" i="26"/>
  <c r="B634" i="26" s="1"/>
  <c r="B599" i="26"/>
  <c r="C564" i="26"/>
  <c r="B564" i="26" s="1"/>
  <c r="C529" i="26"/>
  <c r="B529" i="26" s="1"/>
  <c r="C494" i="26"/>
  <c r="B494" i="26" s="1"/>
  <c r="C459" i="26"/>
  <c r="B459" i="26" s="1"/>
  <c r="C424" i="26"/>
  <c r="B424" i="26" s="1"/>
  <c r="C389" i="26"/>
  <c r="B389" i="26" s="1"/>
  <c r="C354" i="26"/>
  <c r="B354" i="26" s="1"/>
  <c r="C319" i="26"/>
  <c r="B319" i="26" s="1"/>
  <c r="C284" i="26"/>
  <c r="B284" i="26" s="1"/>
  <c r="C249" i="26"/>
  <c r="B249" i="26" s="1"/>
  <c r="C214" i="26"/>
  <c r="B214" i="26" s="1"/>
  <c r="C179" i="26"/>
  <c r="B179" i="26" s="1"/>
  <c r="C144" i="26"/>
  <c r="B144" i="26" s="1"/>
  <c r="C109" i="26"/>
  <c r="B109" i="26" s="1"/>
  <c r="C74" i="26"/>
  <c r="B74" i="26" s="1"/>
  <c r="C39" i="26"/>
  <c r="B39" i="26" s="1"/>
  <c r="C4" i="26"/>
  <c r="B4" i="26" s="1"/>
  <c r="H14" i="3"/>
  <c r="I14" i="3"/>
  <c r="J14" i="3"/>
  <c r="K14" i="3"/>
  <c r="H15" i="3"/>
  <c r="I15" i="3"/>
  <c r="J15" i="3"/>
  <c r="K15" i="3"/>
  <c r="H16" i="3"/>
  <c r="I16" i="3"/>
  <c r="J16" i="3"/>
  <c r="K16" i="3"/>
  <c r="H17" i="3"/>
  <c r="I17" i="3"/>
  <c r="J17" i="3"/>
  <c r="K17" i="3"/>
  <c r="H18" i="3"/>
  <c r="I18" i="3"/>
  <c r="J18" i="3"/>
  <c r="K18" i="3"/>
  <c r="H19" i="3"/>
  <c r="I19" i="3"/>
  <c r="J19" i="3"/>
  <c r="K19" i="3"/>
  <c r="H20" i="3"/>
  <c r="I20" i="3"/>
  <c r="J20" i="3"/>
  <c r="K20" i="3"/>
  <c r="H21" i="3"/>
  <c r="I21" i="3"/>
  <c r="J21" i="3"/>
  <c r="K21" i="3"/>
  <c r="H22" i="3"/>
  <c r="I22" i="3"/>
  <c r="J22" i="3"/>
  <c r="K22" i="3"/>
  <c r="H23" i="3"/>
  <c r="I23" i="3"/>
  <c r="J23" i="3"/>
  <c r="K23" i="3"/>
  <c r="H24" i="3"/>
  <c r="I24" i="3"/>
  <c r="J24" i="3"/>
  <c r="K24" i="3"/>
  <c r="H25" i="3"/>
  <c r="I25" i="3"/>
  <c r="J25" i="3"/>
  <c r="K25" i="3"/>
  <c r="H26" i="3"/>
  <c r="I26" i="3"/>
  <c r="J26" i="3"/>
  <c r="K26" i="3"/>
  <c r="H27" i="3"/>
  <c r="I27" i="3"/>
  <c r="J27" i="3"/>
  <c r="K27" i="3"/>
  <c r="H28" i="3"/>
  <c r="I28" i="3"/>
  <c r="J28" i="3"/>
  <c r="K28" i="3"/>
  <c r="H29" i="3"/>
  <c r="I29" i="3"/>
  <c r="J29" i="3"/>
  <c r="K29" i="3"/>
  <c r="H30" i="3"/>
  <c r="I30" i="3"/>
  <c r="J30" i="3"/>
  <c r="K30" i="3"/>
  <c r="H31" i="3"/>
  <c r="I31" i="3"/>
  <c r="J31" i="3"/>
  <c r="K31" i="3"/>
  <c r="H32" i="3"/>
  <c r="I32" i="3"/>
  <c r="J32" i="3"/>
  <c r="K32" i="3"/>
  <c r="H33" i="3"/>
  <c r="I33" i="3"/>
  <c r="J33" i="3"/>
  <c r="K33" i="3"/>
  <c r="H34" i="3"/>
  <c r="I34" i="3"/>
  <c r="J34" i="3"/>
  <c r="K34" i="3"/>
  <c r="H35" i="3"/>
  <c r="I35" i="3"/>
  <c r="J35" i="3"/>
  <c r="K35" i="3"/>
  <c r="H36" i="3"/>
  <c r="I36" i="3"/>
  <c r="J36" i="3"/>
  <c r="K36" i="3"/>
  <c r="H37" i="3"/>
  <c r="I37" i="3"/>
  <c r="J37" i="3"/>
  <c r="K37" i="3"/>
  <c r="H38" i="3"/>
  <c r="I38" i="3"/>
  <c r="J38" i="3"/>
  <c r="K38" i="3"/>
  <c r="H39" i="3"/>
  <c r="I39" i="3"/>
  <c r="J39" i="3"/>
  <c r="K39" i="3"/>
  <c r="H40" i="3"/>
  <c r="I40" i="3"/>
  <c r="J40" i="3"/>
  <c r="K40" i="3"/>
  <c r="H41" i="3"/>
  <c r="I41" i="3"/>
  <c r="J41" i="3"/>
  <c r="K41" i="3"/>
  <c r="H42" i="3"/>
  <c r="I42" i="3"/>
  <c r="J42" i="3"/>
  <c r="K42" i="3"/>
  <c r="H43" i="3"/>
  <c r="I43" i="3"/>
  <c r="J43" i="3"/>
  <c r="K43" i="3"/>
  <c r="H44" i="3"/>
  <c r="I44" i="3"/>
  <c r="J44" i="3"/>
  <c r="K44" i="3"/>
  <c r="H45" i="3"/>
  <c r="I45" i="3"/>
  <c r="J45" i="3"/>
  <c r="K45" i="3"/>
  <c r="H46" i="3"/>
  <c r="I46" i="3"/>
  <c r="J46" i="3"/>
  <c r="K46" i="3"/>
  <c r="H47" i="3"/>
  <c r="I47" i="3"/>
  <c r="J47" i="3"/>
  <c r="K47" i="3"/>
  <c r="H48" i="3"/>
  <c r="I48" i="3"/>
  <c r="J48" i="3"/>
  <c r="K48" i="3"/>
  <c r="H49" i="3"/>
  <c r="I49" i="3"/>
  <c r="J49" i="3"/>
  <c r="K49" i="3"/>
  <c r="H50" i="3"/>
  <c r="I50" i="3"/>
  <c r="J50" i="3"/>
  <c r="K50" i="3"/>
  <c r="H51" i="3"/>
  <c r="I51" i="3"/>
  <c r="J51" i="3"/>
  <c r="K51" i="3"/>
  <c r="H52" i="3"/>
  <c r="I52" i="3"/>
  <c r="J52" i="3"/>
  <c r="K52" i="3"/>
  <c r="H53" i="3"/>
  <c r="I53" i="3"/>
  <c r="J53" i="3"/>
  <c r="K53" i="3"/>
  <c r="H54" i="3"/>
  <c r="I54" i="3"/>
  <c r="J54" i="3"/>
  <c r="K54" i="3"/>
  <c r="H55" i="3"/>
  <c r="I55" i="3"/>
  <c r="J55" i="3"/>
  <c r="K55" i="3"/>
  <c r="H56" i="3"/>
  <c r="I56" i="3"/>
  <c r="J56" i="3"/>
  <c r="K56" i="3"/>
  <c r="H57" i="3"/>
  <c r="I57" i="3"/>
  <c r="J57" i="3"/>
  <c r="K57" i="3"/>
  <c r="H58" i="3"/>
  <c r="I58" i="3"/>
  <c r="J58" i="3"/>
  <c r="K58" i="3"/>
  <c r="H59" i="3"/>
  <c r="I59" i="3"/>
  <c r="J59" i="3"/>
  <c r="K59" i="3"/>
  <c r="H60" i="3"/>
  <c r="I60" i="3"/>
  <c r="J60" i="3"/>
  <c r="K60" i="3"/>
  <c r="H61" i="3"/>
  <c r="I61" i="3"/>
  <c r="J61" i="3"/>
  <c r="K61" i="3"/>
  <c r="H62" i="3"/>
  <c r="I62" i="3"/>
  <c r="J62" i="3"/>
  <c r="K62" i="3"/>
  <c r="H63" i="3"/>
  <c r="I63" i="3"/>
  <c r="J63" i="3"/>
  <c r="K63" i="3"/>
  <c r="H64" i="3"/>
  <c r="I64" i="3"/>
  <c r="J64" i="3"/>
  <c r="K64" i="3"/>
  <c r="H65" i="3"/>
  <c r="I65" i="3"/>
  <c r="J65" i="3"/>
  <c r="K65" i="3"/>
  <c r="H66" i="3"/>
  <c r="I66" i="3"/>
  <c r="J66" i="3"/>
  <c r="K66" i="3"/>
  <c r="H67" i="3"/>
  <c r="I67" i="3"/>
  <c r="J67" i="3"/>
  <c r="K67" i="3"/>
  <c r="H68" i="3"/>
  <c r="I68" i="3"/>
  <c r="J68" i="3"/>
  <c r="K68" i="3"/>
  <c r="H69" i="3"/>
  <c r="I69" i="3"/>
  <c r="J69" i="3"/>
  <c r="K69" i="3"/>
  <c r="H70" i="3"/>
  <c r="I70" i="3"/>
  <c r="J70" i="3"/>
  <c r="K70" i="3"/>
  <c r="H71" i="3"/>
  <c r="I71" i="3"/>
  <c r="J71" i="3"/>
  <c r="K71" i="3"/>
  <c r="H72" i="3"/>
  <c r="I72" i="3"/>
  <c r="J72" i="3"/>
  <c r="K72" i="3"/>
  <c r="H73" i="3"/>
  <c r="I73" i="3"/>
  <c r="J73" i="3"/>
  <c r="K73" i="3"/>
  <c r="H74" i="3"/>
  <c r="I74" i="3"/>
  <c r="J74" i="3"/>
  <c r="K74" i="3"/>
  <c r="H75" i="3"/>
  <c r="I75" i="3"/>
  <c r="J75" i="3"/>
  <c r="K75" i="3"/>
  <c r="H76" i="3"/>
  <c r="I76" i="3"/>
  <c r="J76" i="3"/>
  <c r="K76" i="3"/>
  <c r="H77" i="3"/>
  <c r="I77" i="3"/>
  <c r="J77" i="3"/>
  <c r="K77" i="3"/>
  <c r="H78" i="3"/>
  <c r="I78" i="3"/>
  <c r="J78" i="3"/>
  <c r="K78" i="3"/>
  <c r="H79" i="3"/>
  <c r="I79" i="3"/>
  <c r="J79" i="3"/>
  <c r="K79" i="3"/>
  <c r="H80" i="3"/>
  <c r="I80" i="3"/>
  <c r="J80" i="3"/>
  <c r="K80" i="3"/>
  <c r="H81" i="3"/>
  <c r="I81" i="3"/>
  <c r="J81" i="3"/>
  <c r="K81" i="3"/>
  <c r="H82" i="3"/>
  <c r="I82" i="3"/>
  <c r="J82" i="3"/>
  <c r="K82" i="3"/>
  <c r="H83" i="3"/>
  <c r="I83" i="3"/>
  <c r="J83" i="3"/>
  <c r="K83" i="3"/>
  <c r="H84" i="3"/>
  <c r="I84" i="3"/>
  <c r="J84" i="3"/>
  <c r="K84" i="3"/>
  <c r="H85" i="3"/>
  <c r="I85" i="3"/>
  <c r="J85" i="3"/>
  <c r="K85" i="3"/>
  <c r="H86" i="3"/>
  <c r="I86" i="3"/>
  <c r="J86" i="3"/>
  <c r="K86" i="3"/>
  <c r="H87" i="3"/>
  <c r="I87" i="3"/>
  <c r="J87" i="3"/>
  <c r="K87" i="3"/>
  <c r="H88" i="3"/>
  <c r="I88" i="3"/>
  <c r="J88" i="3"/>
  <c r="K88" i="3"/>
  <c r="H89" i="3"/>
  <c r="I89" i="3"/>
  <c r="J89" i="3"/>
  <c r="K89" i="3"/>
  <c r="H90" i="3"/>
  <c r="I90" i="3"/>
  <c r="J90" i="3"/>
  <c r="K90" i="3"/>
  <c r="H91" i="3"/>
  <c r="I91" i="3"/>
  <c r="J91" i="3"/>
  <c r="K91" i="3"/>
  <c r="H92" i="3"/>
  <c r="I92" i="3"/>
  <c r="J92" i="3"/>
  <c r="K92" i="3"/>
  <c r="H93" i="3"/>
  <c r="I93" i="3"/>
  <c r="J93" i="3"/>
  <c r="K93" i="3"/>
  <c r="H94" i="3"/>
  <c r="I94" i="3"/>
  <c r="J94" i="3"/>
  <c r="K94" i="3"/>
  <c r="H95" i="3"/>
  <c r="I95" i="3"/>
  <c r="J95" i="3"/>
  <c r="K95" i="3"/>
  <c r="H96" i="3"/>
  <c r="I96" i="3"/>
  <c r="J96" i="3"/>
  <c r="K96" i="3"/>
  <c r="H97" i="3"/>
  <c r="I97" i="3"/>
  <c r="J97" i="3"/>
  <c r="K97" i="3"/>
  <c r="H98" i="3"/>
  <c r="I98" i="3"/>
  <c r="J98" i="3"/>
  <c r="K98" i="3"/>
  <c r="H99" i="3"/>
  <c r="I99" i="3"/>
  <c r="J99" i="3"/>
  <c r="K99" i="3"/>
  <c r="H100" i="3"/>
  <c r="I100" i="3"/>
  <c r="J100" i="3"/>
  <c r="K100" i="3"/>
  <c r="H101" i="3"/>
  <c r="I101" i="3"/>
  <c r="J101" i="3"/>
  <c r="K101" i="3"/>
  <c r="H102" i="3"/>
  <c r="I102" i="3"/>
  <c r="J102" i="3"/>
  <c r="K102" i="3"/>
  <c r="H103" i="3"/>
  <c r="I103" i="3"/>
  <c r="J103" i="3"/>
  <c r="K103" i="3"/>
  <c r="H104" i="3"/>
  <c r="I104" i="3"/>
  <c r="J104" i="3"/>
  <c r="K104" i="3"/>
  <c r="H105" i="3"/>
  <c r="I105" i="3"/>
  <c r="J105" i="3"/>
  <c r="K105" i="3"/>
  <c r="H106" i="3"/>
  <c r="I106" i="3"/>
  <c r="J106" i="3"/>
  <c r="K106" i="3"/>
  <c r="H107" i="3"/>
  <c r="I107" i="3"/>
  <c r="J107" i="3"/>
  <c r="K107" i="3"/>
  <c r="H108" i="3"/>
  <c r="I108" i="3"/>
  <c r="J108" i="3"/>
  <c r="K108" i="3"/>
  <c r="H109" i="3"/>
  <c r="I109" i="3"/>
  <c r="J109" i="3"/>
  <c r="K109" i="3"/>
  <c r="H110" i="3"/>
  <c r="I110" i="3"/>
  <c r="J110" i="3"/>
  <c r="K110" i="3"/>
  <c r="H111" i="3"/>
  <c r="I111" i="3"/>
  <c r="J111" i="3"/>
  <c r="K111" i="3"/>
  <c r="H112" i="3"/>
  <c r="I112" i="3"/>
  <c r="J112" i="3"/>
  <c r="K112" i="3"/>
  <c r="H113" i="3"/>
  <c r="I113" i="3"/>
  <c r="J113" i="3"/>
  <c r="K113" i="3"/>
  <c r="H114" i="3"/>
  <c r="I114" i="3"/>
  <c r="J114" i="3"/>
  <c r="K114" i="3"/>
  <c r="H115" i="3"/>
  <c r="I115" i="3"/>
  <c r="J115" i="3"/>
  <c r="K115" i="3"/>
  <c r="H116" i="3"/>
  <c r="I116" i="3"/>
  <c r="J116" i="3"/>
  <c r="K116" i="3"/>
  <c r="H117" i="3"/>
  <c r="I117" i="3"/>
  <c r="J117" i="3"/>
  <c r="K117" i="3"/>
  <c r="H118" i="3"/>
  <c r="I118" i="3"/>
  <c r="J118" i="3"/>
  <c r="K118" i="3"/>
  <c r="H119" i="3"/>
  <c r="I119" i="3"/>
  <c r="J119" i="3"/>
  <c r="K119" i="3"/>
  <c r="H120" i="3"/>
  <c r="I120" i="3"/>
  <c r="J120" i="3"/>
  <c r="K120" i="3"/>
  <c r="H121" i="3"/>
  <c r="I121" i="3"/>
  <c r="J121" i="3"/>
  <c r="K121" i="3"/>
  <c r="H122" i="3"/>
  <c r="I122" i="3"/>
  <c r="J122" i="3"/>
  <c r="K122" i="3"/>
  <c r="H123" i="3"/>
  <c r="I123" i="3"/>
  <c r="J123" i="3"/>
  <c r="K123" i="3"/>
  <c r="H124" i="3"/>
  <c r="I124" i="3"/>
  <c r="J124" i="3"/>
  <c r="K124" i="3"/>
  <c r="H125" i="3"/>
  <c r="I125" i="3"/>
  <c r="J125" i="3"/>
  <c r="K125" i="3"/>
  <c r="H126" i="3"/>
  <c r="I126" i="3"/>
  <c r="J126" i="3"/>
  <c r="K126" i="3"/>
  <c r="H127" i="3"/>
  <c r="I127" i="3"/>
  <c r="J127" i="3"/>
  <c r="K127" i="3"/>
  <c r="H128" i="3"/>
  <c r="I128" i="3"/>
  <c r="J128" i="3"/>
  <c r="K128" i="3"/>
  <c r="H129" i="3"/>
  <c r="I129" i="3"/>
  <c r="J129" i="3"/>
  <c r="K129" i="3"/>
  <c r="H130" i="3"/>
  <c r="I130" i="3"/>
  <c r="J130" i="3"/>
  <c r="K130" i="3"/>
  <c r="H131" i="3"/>
  <c r="I131" i="3"/>
  <c r="J131" i="3"/>
  <c r="K131" i="3"/>
  <c r="H132" i="3"/>
  <c r="I132" i="3"/>
  <c r="J132" i="3"/>
  <c r="K132" i="3"/>
  <c r="H133" i="3"/>
  <c r="I133" i="3"/>
  <c r="J133" i="3"/>
  <c r="K133" i="3"/>
  <c r="H134" i="3"/>
  <c r="I134" i="3"/>
  <c r="J134" i="3"/>
  <c r="K134" i="3"/>
  <c r="H135" i="3"/>
  <c r="I135" i="3"/>
  <c r="J135" i="3"/>
  <c r="K135" i="3"/>
  <c r="H136" i="3"/>
  <c r="I136" i="3"/>
  <c r="J136" i="3"/>
  <c r="K136" i="3"/>
  <c r="H137" i="3"/>
  <c r="I137" i="3"/>
  <c r="J137" i="3"/>
  <c r="K137" i="3"/>
  <c r="H138" i="3"/>
  <c r="I138" i="3"/>
  <c r="J138" i="3"/>
  <c r="K138" i="3"/>
  <c r="H139" i="3"/>
  <c r="I139" i="3"/>
  <c r="J139" i="3"/>
  <c r="K139" i="3"/>
  <c r="H140" i="3"/>
  <c r="I140" i="3"/>
  <c r="J140" i="3"/>
  <c r="K140" i="3"/>
  <c r="H141" i="3"/>
  <c r="I141" i="3"/>
  <c r="J141" i="3"/>
  <c r="K141" i="3"/>
  <c r="H142" i="3"/>
  <c r="I142" i="3"/>
  <c r="J142" i="3"/>
  <c r="K142" i="3"/>
  <c r="H143" i="3"/>
  <c r="I143" i="3"/>
  <c r="J143" i="3"/>
  <c r="K143" i="3"/>
  <c r="H144" i="3"/>
  <c r="I144" i="3"/>
  <c r="J144" i="3"/>
  <c r="K144" i="3"/>
  <c r="H145" i="3"/>
  <c r="I145" i="3"/>
  <c r="J145" i="3"/>
  <c r="K145" i="3"/>
  <c r="H146" i="3"/>
  <c r="I146" i="3"/>
  <c r="J146" i="3"/>
  <c r="K146" i="3"/>
  <c r="H147" i="3"/>
  <c r="I147" i="3"/>
  <c r="J147" i="3"/>
  <c r="K147" i="3"/>
  <c r="H148" i="3"/>
  <c r="I148" i="3"/>
  <c r="J148" i="3"/>
  <c r="K148" i="3"/>
  <c r="H149" i="3"/>
  <c r="I149" i="3"/>
  <c r="J149" i="3"/>
  <c r="K149" i="3"/>
  <c r="H150" i="3"/>
  <c r="I150" i="3"/>
  <c r="J150" i="3"/>
  <c r="K150" i="3"/>
  <c r="H151" i="3"/>
  <c r="I151" i="3"/>
  <c r="J151" i="3"/>
  <c r="K151" i="3"/>
  <c r="H152" i="3"/>
  <c r="I152" i="3"/>
  <c r="J152" i="3"/>
  <c r="K152" i="3"/>
  <c r="H153" i="3"/>
  <c r="I153" i="3"/>
  <c r="J153" i="3"/>
  <c r="K153" i="3"/>
  <c r="H154" i="3"/>
  <c r="I154" i="3"/>
  <c r="J154" i="3"/>
  <c r="K154" i="3"/>
  <c r="H155" i="3"/>
  <c r="I155" i="3"/>
  <c r="J155" i="3"/>
  <c r="K155" i="3"/>
  <c r="H156" i="3"/>
  <c r="I156" i="3"/>
  <c r="J156" i="3"/>
  <c r="K156" i="3"/>
  <c r="H157" i="3"/>
  <c r="I157" i="3"/>
  <c r="J157" i="3"/>
  <c r="K157" i="3"/>
  <c r="H158" i="3"/>
  <c r="I158" i="3"/>
  <c r="J158" i="3"/>
  <c r="K158" i="3"/>
  <c r="H159" i="3"/>
  <c r="I159" i="3"/>
  <c r="J159" i="3"/>
  <c r="K159" i="3"/>
  <c r="H160" i="3"/>
  <c r="I160" i="3"/>
  <c r="J160" i="3"/>
  <c r="K160" i="3"/>
  <c r="H161" i="3"/>
  <c r="I161" i="3"/>
  <c r="J161" i="3"/>
  <c r="K161" i="3"/>
  <c r="H162" i="3"/>
  <c r="I162" i="3"/>
  <c r="J162" i="3"/>
  <c r="K162" i="3"/>
  <c r="H163" i="3"/>
  <c r="I163" i="3"/>
  <c r="J163" i="3"/>
  <c r="K163" i="3"/>
  <c r="H164" i="3"/>
  <c r="I164" i="3"/>
  <c r="J164" i="3"/>
  <c r="K164" i="3"/>
  <c r="H165" i="3"/>
  <c r="I165" i="3"/>
  <c r="J165" i="3"/>
  <c r="K165" i="3"/>
  <c r="H166" i="3"/>
  <c r="I166" i="3"/>
  <c r="J166" i="3"/>
  <c r="K166" i="3"/>
  <c r="H167" i="3"/>
  <c r="I167" i="3"/>
  <c r="J167" i="3"/>
  <c r="K167" i="3"/>
  <c r="H168" i="3"/>
  <c r="I168" i="3"/>
  <c r="J168" i="3"/>
  <c r="K168" i="3"/>
  <c r="H169" i="3"/>
  <c r="I169" i="3"/>
  <c r="J169" i="3"/>
  <c r="K169" i="3"/>
  <c r="H170" i="3"/>
  <c r="I170" i="3"/>
  <c r="J170" i="3"/>
  <c r="K170" i="3"/>
  <c r="H171" i="3"/>
  <c r="I171" i="3"/>
  <c r="J171" i="3"/>
  <c r="K171" i="3"/>
  <c r="H172" i="3"/>
  <c r="I172" i="3"/>
  <c r="J172" i="3"/>
  <c r="K172" i="3"/>
  <c r="H173" i="3"/>
  <c r="I173" i="3"/>
  <c r="J173" i="3"/>
  <c r="K173" i="3"/>
  <c r="H174" i="3"/>
  <c r="I174" i="3"/>
  <c r="J174" i="3"/>
  <c r="K174" i="3"/>
  <c r="H175" i="3"/>
  <c r="I175" i="3"/>
  <c r="J175" i="3"/>
  <c r="K175" i="3"/>
  <c r="H176" i="3"/>
  <c r="I176" i="3"/>
  <c r="J176" i="3"/>
  <c r="K176" i="3"/>
  <c r="H177" i="3"/>
  <c r="I177" i="3"/>
  <c r="J177" i="3"/>
  <c r="K177" i="3"/>
  <c r="H178" i="3"/>
  <c r="I178" i="3"/>
  <c r="J178" i="3"/>
  <c r="K178" i="3"/>
  <c r="H179" i="3"/>
  <c r="I179" i="3"/>
  <c r="J179" i="3"/>
  <c r="K179" i="3"/>
  <c r="H180" i="3"/>
  <c r="I180" i="3"/>
  <c r="J180" i="3"/>
  <c r="K180" i="3"/>
  <c r="H181" i="3"/>
  <c r="I181" i="3"/>
  <c r="J181" i="3"/>
  <c r="K181" i="3"/>
  <c r="H182" i="3"/>
  <c r="I182" i="3"/>
  <c r="J182" i="3"/>
  <c r="K182" i="3"/>
  <c r="H183" i="3"/>
  <c r="I183" i="3"/>
  <c r="J183" i="3"/>
  <c r="K183" i="3"/>
  <c r="H184" i="3"/>
  <c r="I184" i="3"/>
  <c r="J184" i="3"/>
  <c r="K184" i="3"/>
  <c r="H185" i="3"/>
  <c r="I185" i="3"/>
  <c r="J185" i="3"/>
  <c r="K185" i="3"/>
  <c r="H186" i="3"/>
  <c r="I186" i="3"/>
  <c r="J186" i="3"/>
  <c r="K186" i="3"/>
  <c r="H187" i="3"/>
  <c r="I187" i="3"/>
  <c r="J187" i="3"/>
  <c r="K187" i="3"/>
  <c r="H188" i="3"/>
  <c r="I188" i="3"/>
  <c r="J188" i="3"/>
  <c r="K188" i="3"/>
  <c r="H189" i="3"/>
  <c r="I189" i="3"/>
  <c r="J189" i="3"/>
  <c r="K189" i="3"/>
  <c r="H190" i="3"/>
  <c r="I190" i="3"/>
  <c r="J190" i="3"/>
  <c r="K190" i="3"/>
  <c r="H191" i="3"/>
  <c r="I191" i="3"/>
  <c r="J191" i="3"/>
  <c r="K191" i="3"/>
  <c r="H192" i="3"/>
  <c r="I192" i="3"/>
  <c r="J192" i="3"/>
  <c r="K192" i="3"/>
  <c r="H193" i="3"/>
  <c r="I193" i="3"/>
  <c r="J193" i="3"/>
  <c r="K193" i="3"/>
  <c r="H194" i="3"/>
  <c r="I194" i="3"/>
  <c r="J194" i="3"/>
  <c r="K194" i="3"/>
  <c r="H195" i="3"/>
  <c r="I195" i="3"/>
  <c r="J195" i="3"/>
  <c r="K195" i="3"/>
  <c r="H196" i="3"/>
  <c r="I196" i="3"/>
  <c r="J196" i="3"/>
  <c r="K196" i="3"/>
  <c r="H197" i="3"/>
  <c r="I197" i="3"/>
  <c r="J197" i="3"/>
  <c r="K197" i="3"/>
  <c r="H198" i="3"/>
  <c r="I198" i="3"/>
  <c r="J198" i="3"/>
  <c r="K198" i="3"/>
  <c r="H199" i="3"/>
  <c r="I199" i="3"/>
  <c r="J199" i="3"/>
  <c r="K199" i="3"/>
  <c r="H200" i="3"/>
  <c r="I200" i="3"/>
  <c r="J200" i="3"/>
  <c r="K200" i="3"/>
  <c r="H201" i="3"/>
  <c r="I201" i="3"/>
  <c r="J201" i="3"/>
  <c r="K201" i="3"/>
  <c r="H202" i="3"/>
  <c r="I202" i="3"/>
  <c r="J202" i="3"/>
  <c r="K202" i="3"/>
  <c r="H203" i="3"/>
  <c r="I203" i="3"/>
  <c r="J203" i="3"/>
  <c r="K203" i="3"/>
  <c r="G203" i="3"/>
  <c r="G202" i="3"/>
  <c r="G201" i="3"/>
  <c r="G200" i="3"/>
  <c r="G199" i="3"/>
  <c r="G198" i="3"/>
  <c r="G197" i="3"/>
  <c r="G196" i="3"/>
  <c r="G195" i="3"/>
  <c r="G194" i="3"/>
  <c r="G193" i="3"/>
  <c r="G192" i="3"/>
  <c r="G191" i="3"/>
  <c r="G190" i="3"/>
  <c r="G189" i="3"/>
  <c r="G188" i="3"/>
  <c r="G187" i="3"/>
  <c r="G186" i="3"/>
  <c r="G185"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F194" i="3"/>
  <c r="F184" i="3"/>
  <c r="F174" i="3"/>
  <c r="F164" i="3"/>
  <c r="F154" i="3"/>
  <c r="F144" i="3"/>
  <c r="F134" i="3"/>
  <c r="F124" i="3"/>
  <c r="F114" i="3"/>
  <c r="F104" i="3"/>
  <c r="F94" i="3"/>
  <c r="F84" i="3"/>
  <c r="F74" i="3"/>
  <c r="F64" i="3"/>
  <c r="F54" i="3"/>
  <c r="F44" i="3"/>
  <c r="F34" i="3"/>
  <c r="F24" i="3"/>
  <c r="F14" i="3"/>
  <c r="C194" i="3"/>
  <c r="B194" i="3" s="1"/>
  <c r="C184" i="3"/>
  <c r="B184" i="3" s="1"/>
  <c r="C174" i="3"/>
  <c r="B174" i="3" s="1"/>
  <c r="C164" i="3"/>
  <c r="B164" i="3" s="1"/>
  <c r="C154" i="3"/>
  <c r="B154" i="3" s="1"/>
  <c r="C144" i="3"/>
  <c r="B144" i="3" s="1"/>
  <c r="C134" i="3"/>
  <c r="B134" i="3" s="1"/>
  <c r="C124" i="3"/>
  <c r="B124" i="3" s="1"/>
  <c r="C114" i="3"/>
  <c r="B114" i="3" s="1"/>
  <c r="C104" i="3"/>
  <c r="B104" i="3" s="1"/>
  <c r="C94" i="3"/>
  <c r="B94" i="3" s="1"/>
  <c r="C84" i="3"/>
  <c r="B84" i="3" s="1"/>
  <c r="C74" i="3"/>
  <c r="B74" i="3" s="1"/>
  <c r="C64" i="3"/>
  <c r="B64" i="3" s="1"/>
  <c r="C54" i="3"/>
  <c r="B54" i="3" s="1"/>
  <c r="C44" i="3"/>
  <c r="B44" i="3" s="1"/>
  <c r="C34" i="3"/>
  <c r="B34" i="3" s="1"/>
  <c r="C24" i="3"/>
  <c r="B24" i="3" s="1"/>
  <c r="C14" i="3"/>
  <c r="B14" i="3" s="1"/>
  <c r="K100" i="1"/>
  <c r="K95" i="1"/>
  <c r="K90" i="1"/>
  <c r="K85" i="1"/>
  <c r="K80" i="1"/>
  <c r="K75" i="1"/>
  <c r="K70" i="1"/>
  <c r="K65" i="1"/>
  <c r="K60" i="1"/>
  <c r="K55" i="1"/>
  <c r="K50" i="1"/>
  <c r="K45" i="1"/>
  <c r="K40" i="1"/>
  <c r="K35" i="1"/>
  <c r="K30" i="1"/>
  <c r="K25" i="1"/>
  <c r="K20" i="1"/>
  <c r="K15" i="1"/>
  <c r="K10" i="1"/>
  <c r="K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F84" i="1"/>
  <c r="F83" i="1"/>
  <c r="F82" i="1"/>
  <c r="F81" i="1"/>
  <c r="F80" i="1"/>
  <c r="H19" i="1"/>
  <c r="H18" i="1"/>
  <c r="H17" i="1"/>
  <c r="H16" i="1"/>
  <c r="H15" i="1"/>
  <c r="H14" i="1"/>
  <c r="H13" i="1"/>
  <c r="H12" i="1"/>
  <c r="H11" i="1"/>
  <c r="H10" i="1"/>
  <c r="G104" i="1"/>
  <c r="F104" i="1"/>
  <c r="E104" i="1"/>
  <c r="G103" i="1"/>
  <c r="F103" i="1"/>
  <c r="E103" i="1"/>
  <c r="G102" i="1"/>
  <c r="F102" i="1"/>
  <c r="E102" i="1"/>
  <c r="G101" i="1"/>
  <c r="F101" i="1"/>
  <c r="E101" i="1"/>
  <c r="G100" i="1"/>
  <c r="F100" i="1"/>
  <c r="E100" i="1"/>
  <c r="C100" i="1"/>
  <c r="B100" i="1" s="1"/>
  <c r="G99" i="1"/>
  <c r="F99" i="1"/>
  <c r="E99" i="1"/>
  <c r="G98" i="1"/>
  <c r="F98" i="1"/>
  <c r="E98" i="1"/>
  <c r="G97" i="1"/>
  <c r="F97" i="1"/>
  <c r="E97" i="1"/>
  <c r="G96" i="1"/>
  <c r="F96" i="1"/>
  <c r="E96" i="1"/>
  <c r="G95" i="1"/>
  <c r="F95" i="1"/>
  <c r="E95" i="1"/>
  <c r="C95" i="1"/>
  <c r="B95" i="1" s="1"/>
  <c r="G94" i="1"/>
  <c r="F94" i="1"/>
  <c r="E94" i="1"/>
  <c r="G93" i="1"/>
  <c r="F93" i="1"/>
  <c r="E93" i="1"/>
  <c r="G92" i="1"/>
  <c r="F92" i="1"/>
  <c r="E92" i="1"/>
  <c r="G91" i="1"/>
  <c r="F91" i="1"/>
  <c r="E91" i="1"/>
  <c r="G90" i="1"/>
  <c r="F90" i="1"/>
  <c r="E90" i="1"/>
  <c r="C90" i="1"/>
  <c r="B90" i="1" s="1"/>
  <c r="G89" i="1"/>
  <c r="F89" i="1"/>
  <c r="E89" i="1"/>
  <c r="G88" i="1"/>
  <c r="F88" i="1"/>
  <c r="E88" i="1"/>
  <c r="G87" i="1"/>
  <c r="F87" i="1"/>
  <c r="E87" i="1"/>
  <c r="G86" i="1"/>
  <c r="F86" i="1"/>
  <c r="E86" i="1"/>
  <c r="G85" i="1"/>
  <c r="F85" i="1"/>
  <c r="E85" i="1"/>
  <c r="C85" i="1"/>
  <c r="B85" i="1" s="1"/>
  <c r="G84" i="1"/>
  <c r="E84" i="1"/>
  <c r="G83" i="1"/>
  <c r="E83" i="1"/>
  <c r="G82" i="1"/>
  <c r="E82" i="1"/>
  <c r="G81" i="1"/>
  <c r="E81" i="1"/>
  <c r="G80" i="1"/>
  <c r="E80" i="1"/>
  <c r="C80" i="1"/>
  <c r="B80" i="1" s="1"/>
  <c r="G79" i="1"/>
  <c r="F79" i="1"/>
  <c r="E79" i="1"/>
  <c r="G78" i="1"/>
  <c r="F78" i="1"/>
  <c r="E78" i="1"/>
  <c r="G77" i="1"/>
  <c r="F77" i="1"/>
  <c r="E77" i="1"/>
  <c r="G76" i="1"/>
  <c r="F76" i="1"/>
  <c r="E76" i="1"/>
  <c r="G75" i="1"/>
  <c r="F75" i="1"/>
  <c r="E75" i="1"/>
  <c r="C75" i="1"/>
  <c r="B75" i="1" s="1"/>
  <c r="G74" i="1"/>
  <c r="F74" i="1"/>
  <c r="E74" i="1"/>
  <c r="G73" i="1"/>
  <c r="F73" i="1"/>
  <c r="E73" i="1"/>
  <c r="G72" i="1"/>
  <c r="F72" i="1"/>
  <c r="E72" i="1"/>
  <c r="G71" i="1"/>
  <c r="F71" i="1"/>
  <c r="E71" i="1"/>
  <c r="G70" i="1"/>
  <c r="F70" i="1"/>
  <c r="E70" i="1"/>
  <c r="C70" i="1"/>
  <c r="B70" i="1" s="1"/>
  <c r="G69" i="1"/>
  <c r="F69" i="1"/>
  <c r="E69" i="1"/>
  <c r="G68" i="1"/>
  <c r="F68" i="1"/>
  <c r="E68" i="1"/>
  <c r="G67" i="1"/>
  <c r="F67" i="1"/>
  <c r="E67" i="1"/>
  <c r="G66" i="1"/>
  <c r="F66" i="1"/>
  <c r="E66" i="1"/>
  <c r="G65" i="1"/>
  <c r="F65" i="1"/>
  <c r="E65" i="1"/>
  <c r="C65" i="1"/>
  <c r="B65" i="1" s="1"/>
  <c r="G64" i="1"/>
  <c r="F64" i="1"/>
  <c r="E64" i="1"/>
  <c r="G63" i="1"/>
  <c r="F63" i="1"/>
  <c r="E63" i="1"/>
  <c r="G62" i="1"/>
  <c r="F62" i="1"/>
  <c r="E62" i="1"/>
  <c r="G61" i="1"/>
  <c r="F61" i="1"/>
  <c r="E61" i="1"/>
  <c r="G60" i="1"/>
  <c r="F60" i="1"/>
  <c r="E60" i="1"/>
  <c r="C60" i="1"/>
  <c r="B60" i="1" s="1"/>
  <c r="G59" i="1"/>
  <c r="F59" i="1"/>
  <c r="E59" i="1"/>
  <c r="G58" i="1"/>
  <c r="F58" i="1"/>
  <c r="E58" i="1"/>
  <c r="G57" i="1"/>
  <c r="F57" i="1"/>
  <c r="E57" i="1"/>
  <c r="G56" i="1"/>
  <c r="F56" i="1"/>
  <c r="E56" i="1"/>
  <c r="G55" i="1"/>
  <c r="F55" i="1"/>
  <c r="E55" i="1"/>
  <c r="C55" i="1"/>
  <c r="B55" i="1" s="1"/>
  <c r="G54" i="1"/>
  <c r="F54" i="1"/>
  <c r="E54" i="1"/>
  <c r="G53" i="1"/>
  <c r="F53" i="1"/>
  <c r="E53" i="1"/>
  <c r="G52" i="1"/>
  <c r="F52" i="1"/>
  <c r="E52" i="1"/>
  <c r="G51" i="1"/>
  <c r="F51" i="1"/>
  <c r="E51" i="1"/>
  <c r="G50" i="1"/>
  <c r="F50" i="1"/>
  <c r="E50" i="1"/>
  <c r="C50" i="1"/>
  <c r="B50" i="1" s="1"/>
  <c r="G49" i="1"/>
  <c r="F49" i="1"/>
  <c r="E49" i="1"/>
  <c r="G48" i="1"/>
  <c r="F48" i="1"/>
  <c r="E48" i="1"/>
  <c r="G47" i="1"/>
  <c r="F47" i="1"/>
  <c r="E47" i="1"/>
  <c r="G46" i="1"/>
  <c r="F46" i="1"/>
  <c r="E46" i="1"/>
  <c r="G45" i="1"/>
  <c r="F45" i="1"/>
  <c r="E45" i="1"/>
  <c r="C45" i="1"/>
  <c r="B45" i="1" s="1"/>
  <c r="G44" i="1"/>
  <c r="F44" i="1"/>
  <c r="E44" i="1"/>
  <c r="G43" i="1"/>
  <c r="F43" i="1"/>
  <c r="E43" i="1"/>
  <c r="G42" i="1"/>
  <c r="F42" i="1"/>
  <c r="E42" i="1"/>
  <c r="G41" i="1"/>
  <c r="F41" i="1"/>
  <c r="E41" i="1"/>
  <c r="G40" i="1"/>
  <c r="F40" i="1"/>
  <c r="E40" i="1"/>
  <c r="C40" i="1"/>
  <c r="B40" i="1" s="1"/>
  <c r="G39" i="1"/>
  <c r="F39" i="1"/>
  <c r="E39" i="1"/>
  <c r="G38" i="1"/>
  <c r="F38" i="1"/>
  <c r="E38" i="1"/>
  <c r="G37" i="1"/>
  <c r="F37" i="1"/>
  <c r="E37" i="1"/>
  <c r="G36" i="1"/>
  <c r="F36" i="1"/>
  <c r="E36" i="1"/>
  <c r="G35" i="1"/>
  <c r="F35" i="1"/>
  <c r="E35" i="1"/>
  <c r="C35" i="1"/>
  <c r="B35" i="1" s="1"/>
  <c r="G34" i="1"/>
  <c r="F34" i="1"/>
  <c r="E34" i="1"/>
  <c r="G33" i="1"/>
  <c r="F33" i="1"/>
  <c r="E33" i="1"/>
  <c r="G32" i="1"/>
  <c r="F32" i="1"/>
  <c r="E32" i="1"/>
  <c r="G31" i="1"/>
  <c r="F31" i="1"/>
  <c r="E31" i="1"/>
  <c r="G30" i="1"/>
  <c r="F30" i="1"/>
  <c r="E30" i="1"/>
  <c r="C30" i="1"/>
  <c r="B30" i="1" s="1"/>
  <c r="G29" i="1"/>
  <c r="F29" i="1"/>
  <c r="E29" i="1"/>
  <c r="G28" i="1"/>
  <c r="F28" i="1"/>
  <c r="E28" i="1"/>
  <c r="G27" i="1"/>
  <c r="F27" i="1"/>
  <c r="E27" i="1"/>
  <c r="G26" i="1"/>
  <c r="F26" i="1"/>
  <c r="E26" i="1"/>
  <c r="G25" i="1"/>
  <c r="F25" i="1"/>
  <c r="E25" i="1"/>
  <c r="C25" i="1"/>
  <c r="B25" i="1" s="1"/>
  <c r="G24" i="1"/>
  <c r="F24" i="1"/>
  <c r="E24" i="1"/>
  <c r="G23" i="1"/>
  <c r="F23" i="1"/>
  <c r="E23" i="1"/>
  <c r="G22" i="1"/>
  <c r="F22" i="1"/>
  <c r="E22" i="1"/>
  <c r="G21" i="1"/>
  <c r="F21" i="1"/>
  <c r="E21" i="1"/>
  <c r="G20" i="1"/>
  <c r="F20" i="1"/>
  <c r="E20" i="1"/>
  <c r="C20" i="1"/>
  <c r="B20" i="1" s="1"/>
  <c r="G19" i="1"/>
  <c r="F19" i="1"/>
  <c r="E19" i="1"/>
  <c r="G18" i="1"/>
  <c r="F18" i="1"/>
  <c r="E18" i="1"/>
  <c r="G17" i="1"/>
  <c r="F17" i="1"/>
  <c r="E17" i="1"/>
  <c r="G16" i="1"/>
  <c r="F16" i="1"/>
  <c r="E16" i="1"/>
  <c r="G15" i="1"/>
  <c r="F15" i="1"/>
  <c r="E15" i="1"/>
  <c r="C15" i="1"/>
  <c r="B15" i="1" s="1"/>
  <c r="G14" i="1"/>
  <c r="F14" i="1"/>
  <c r="E14" i="1"/>
  <c r="G13" i="1"/>
  <c r="F13" i="1"/>
  <c r="E13" i="1"/>
  <c r="G12" i="1"/>
  <c r="F12" i="1"/>
  <c r="E12" i="1"/>
  <c r="G11" i="1"/>
  <c r="F11" i="1"/>
  <c r="E11" i="1"/>
  <c r="G10" i="1"/>
  <c r="F10" i="1"/>
  <c r="E10" i="1"/>
  <c r="C10" i="1"/>
  <c r="B10" i="1" s="1"/>
  <c r="G9" i="1"/>
  <c r="F9" i="1"/>
  <c r="E9" i="1"/>
  <c r="G8" i="1"/>
  <c r="F8" i="1"/>
  <c r="E8" i="1"/>
  <c r="G7" i="1"/>
  <c r="F7" i="1"/>
  <c r="E7" i="1"/>
  <c r="G6" i="1"/>
  <c r="F6" i="1"/>
  <c r="E6" i="1"/>
  <c r="G5" i="1"/>
  <c r="F5" i="1"/>
  <c r="E5" i="1"/>
  <c r="C5" i="1"/>
  <c r="B5" i="1" s="1"/>
  <c r="M15" i="2"/>
  <c r="N15" i="2"/>
  <c r="O15" i="2"/>
  <c r="P15" i="2"/>
  <c r="Q15" i="2"/>
  <c r="M20" i="2"/>
  <c r="N20" i="2"/>
  <c r="O20" i="2"/>
  <c r="P20" i="2"/>
  <c r="Q20" i="2"/>
  <c r="M25" i="2"/>
  <c r="N25" i="2"/>
  <c r="O25" i="2"/>
  <c r="P25" i="2"/>
  <c r="Q25" i="2"/>
  <c r="M30" i="2"/>
  <c r="N30" i="2"/>
  <c r="O30" i="2"/>
  <c r="P30" i="2"/>
  <c r="Q30" i="2"/>
  <c r="M35" i="2"/>
  <c r="N35" i="2"/>
  <c r="O35" i="2"/>
  <c r="P35" i="2"/>
  <c r="Q35" i="2"/>
  <c r="M40" i="2"/>
  <c r="N40" i="2"/>
  <c r="O40" i="2"/>
  <c r="P40" i="2"/>
  <c r="Q40" i="2"/>
  <c r="M45" i="2"/>
  <c r="N45" i="2"/>
  <c r="O45" i="2"/>
  <c r="P45" i="2"/>
  <c r="Q45" i="2"/>
  <c r="M50" i="2"/>
  <c r="N50" i="2"/>
  <c r="O50" i="2"/>
  <c r="P50" i="2"/>
  <c r="Q50" i="2"/>
  <c r="M55" i="2"/>
  <c r="N55" i="2"/>
  <c r="O55" i="2"/>
  <c r="P55" i="2"/>
  <c r="Q55" i="2"/>
  <c r="M60" i="2"/>
  <c r="N60" i="2"/>
  <c r="O60" i="2"/>
  <c r="P60" i="2"/>
  <c r="Q60" i="2"/>
  <c r="M65" i="2"/>
  <c r="N65" i="2"/>
  <c r="O65" i="2"/>
  <c r="P65" i="2"/>
  <c r="Q65" i="2"/>
  <c r="M70" i="2"/>
  <c r="N70" i="2"/>
  <c r="O70" i="2"/>
  <c r="P70" i="2"/>
  <c r="Q70" i="2"/>
  <c r="M75" i="2"/>
  <c r="N75" i="2"/>
  <c r="O75" i="2"/>
  <c r="P75" i="2"/>
  <c r="Q75" i="2"/>
  <c r="M80" i="2"/>
  <c r="N80" i="2"/>
  <c r="O80" i="2"/>
  <c r="P80" i="2"/>
  <c r="Q80" i="2"/>
  <c r="M85" i="2"/>
  <c r="N85" i="2"/>
  <c r="O85" i="2"/>
  <c r="P85" i="2"/>
  <c r="Q85" i="2"/>
  <c r="M90" i="2"/>
  <c r="N90" i="2"/>
  <c r="O90" i="2"/>
  <c r="P90" i="2"/>
  <c r="Q90" i="2"/>
  <c r="M95" i="2"/>
  <c r="N95" i="2"/>
  <c r="O95" i="2"/>
  <c r="P95" i="2"/>
  <c r="Q95" i="2"/>
  <c r="M100" i="2"/>
  <c r="N100" i="2"/>
  <c r="O100" i="2"/>
  <c r="P100" i="2"/>
  <c r="Q100" i="2"/>
  <c r="N10" i="2"/>
  <c r="O10" i="2"/>
  <c r="P10" i="2"/>
  <c r="Q10" i="2"/>
  <c r="M10" i="2"/>
  <c r="L100" i="2"/>
  <c r="L95" i="2"/>
  <c r="L90" i="2"/>
  <c r="L85" i="2"/>
  <c r="L80" i="2"/>
  <c r="L75" i="2"/>
  <c r="L70" i="2"/>
  <c r="L65" i="2"/>
  <c r="L60" i="2"/>
  <c r="L55" i="2"/>
  <c r="L50" i="2"/>
  <c r="L45" i="2"/>
  <c r="L40" i="2"/>
  <c r="L35" i="2"/>
  <c r="L30" i="2"/>
  <c r="L25" i="2"/>
  <c r="L20" i="2"/>
  <c r="L15" i="2"/>
  <c r="L10" i="2"/>
  <c r="K15" i="2"/>
  <c r="K20" i="2"/>
  <c r="K25" i="2"/>
  <c r="K30" i="2"/>
  <c r="K35" i="2"/>
  <c r="K40" i="2"/>
  <c r="K45" i="2"/>
  <c r="K50" i="2"/>
  <c r="K55" i="2"/>
  <c r="K60" i="2"/>
  <c r="K65" i="2"/>
  <c r="K70" i="2"/>
  <c r="K75" i="2"/>
  <c r="K80" i="2"/>
  <c r="K85" i="2"/>
  <c r="K90" i="2"/>
  <c r="K95" i="2"/>
  <c r="K100" i="2"/>
  <c r="J15" i="2"/>
  <c r="J20" i="2"/>
  <c r="J25" i="2"/>
  <c r="J30" i="2"/>
  <c r="J35" i="2"/>
  <c r="J40" i="2"/>
  <c r="J45" i="2"/>
  <c r="J50" i="2"/>
  <c r="J55" i="2"/>
  <c r="J60" i="2"/>
  <c r="J65" i="2"/>
  <c r="J70" i="2"/>
  <c r="J75" i="2"/>
  <c r="J80" i="2"/>
  <c r="J85" i="2"/>
  <c r="J90" i="2"/>
  <c r="J95" i="2"/>
  <c r="J100"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39" i="2"/>
  <c r="G38" i="2"/>
  <c r="G37" i="2"/>
  <c r="G36" i="2"/>
  <c r="G35" i="2"/>
  <c r="G49" i="2"/>
  <c r="G48" i="2"/>
  <c r="G47" i="2"/>
  <c r="G46" i="2"/>
  <c r="G45" i="2"/>
  <c r="G44" i="2"/>
  <c r="G43" i="2"/>
  <c r="G42" i="2"/>
  <c r="G41" i="2"/>
  <c r="G40" i="2"/>
  <c r="G34" i="2"/>
  <c r="G33" i="2"/>
  <c r="G32" i="2"/>
  <c r="G31" i="2"/>
  <c r="G30" i="2"/>
  <c r="G29" i="2"/>
  <c r="G28" i="2"/>
  <c r="G27" i="2"/>
  <c r="G26" i="2"/>
  <c r="G25" i="2"/>
  <c r="G24" i="2"/>
  <c r="G23" i="2"/>
  <c r="G22" i="2"/>
  <c r="G21" i="2"/>
  <c r="G20" i="2"/>
  <c r="G19" i="2"/>
  <c r="G18" i="2"/>
  <c r="G17" i="2"/>
  <c r="G16" i="2"/>
  <c r="G15" i="2"/>
  <c r="G14" i="2"/>
  <c r="G13" i="2"/>
  <c r="G12" i="2"/>
  <c r="G11" i="2"/>
  <c r="G10" i="2"/>
  <c r="F104" i="2"/>
  <c r="F103" i="2"/>
  <c r="F102" i="2"/>
  <c r="F101" i="2"/>
  <c r="F100" i="2"/>
  <c r="F99" i="2"/>
  <c r="F98" i="2"/>
  <c r="F97" i="2"/>
  <c r="F96" i="2"/>
  <c r="F95" i="2"/>
  <c r="F69" i="2"/>
  <c r="F68" i="2"/>
  <c r="F67" i="2"/>
  <c r="F66" i="2"/>
  <c r="F65" i="2"/>
  <c r="F94" i="2"/>
  <c r="F93" i="2"/>
  <c r="F92" i="2"/>
  <c r="F91" i="2"/>
  <c r="F90" i="2"/>
  <c r="F89" i="2"/>
  <c r="F88" i="2"/>
  <c r="F87" i="2"/>
  <c r="F86" i="2"/>
  <c r="F85" i="2"/>
  <c r="F84" i="2"/>
  <c r="F83" i="2"/>
  <c r="F82" i="2"/>
  <c r="F81" i="2"/>
  <c r="F80" i="2"/>
  <c r="F79" i="2"/>
  <c r="F78" i="2"/>
  <c r="F77" i="2"/>
  <c r="F76" i="2"/>
  <c r="F75" i="2"/>
  <c r="F74" i="2"/>
  <c r="F73" i="2"/>
  <c r="F72" i="2"/>
  <c r="F71" i="2"/>
  <c r="F70"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C100" i="2"/>
  <c r="B100" i="2" s="1"/>
  <c r="C95" i="2"/>
  <c r="B95" i="2" s="1"/>
  <c r="C90" i="2"/>
  <c r="B90" i="2" s="1"/>
  <c r="C85" i="2"/>
  <c r="B85" i="2" s="1"/>
  <c r="C80" i="2"/>
  <c r="B80" i="2" s="1"/>
  <c r="C75" i="2"/>
  <c r="B75" i="2" s="1"/>
  <c r="C70" i="2"/>
  <c r="B70" i="2" s="1"/>
  <c r="C65" i="2"/>
  <c r="B65" i="2" s="1"/>
  <c r="C60" i="2"/>
  <c r="B60" i="2" s="1"/>
  <c r="C55" i="2"/>
  <c r="B55" i="2" s="1"/>
  <c r="C50" i="2"/>
  <c r="B50" i="2" s="1"/>
  <c r="C45" i="2"/>
  <c r="B45" i="2" s="1"/>
  <c r="C40" i="2"/>
  <c r="B40" i="2" s="1"/>
  <c r="C35" i="2"/>
  <c r="B35" i="2" s="1"/>
  <c r="C30" i="2"/>
  <c r="B30" i="2" s="1"/>
  <c r="C25" i="2"/>
  <c r="B25" i="2" s="1"/>
  <c r="C20" i="2"/>
  <c r="B20" i="2" s="1"/>
  <c r="C15" i="2"/>
  <c r="B15" i="2" s="1"/>
  <c r="C10" i="2"/>
  <c r="B10" i="2" s="1"/>
  <c r="K10" i="2"/>
  <c r="J10" i="2"/>
  <c r="O112" i="27"/>
  <c r="O107" i="27"/>
  <c r="O102" i="27"/>
  <c r="O97" i="27"/>
  <c r="O92" i="27"/>
  <c r="O87" i="27"/>
  <c r="O82" i="27"/>
  <c r="O77" i="27"/>
  <c r="O72" i="27"/>
  <c r="O67" i="27"/>
  <c r="O62" i="27"/>
  <c r="O57" i="27"/>
  <c r="O52" i="27"/>
  <c r="O47" i="27"/>
  <c r="O42" i="27"/>
  <c r="O37" i="27"/>
  <c r="O32" i="27"/>
  <c r="O27" i="27"/>
  <c r="O22" i="27"/>
  <c r="I197" i="6"/>
  <c r="I196" i="6"/>
  <c r="I195" i="6"/>
  <c r="I194" i="6"/>
  <c r="I193" i="6"/>
  <c r="I192" i="6"/>
  <c r="I191" i="6"/>
  <c r="I190" i="6"/>
  <c r="I189" i="6"/>
  <c r="I188" i="6"/>
  <c r="N208" i="6"/>
  <c r="O208" i="6" s="1"/>
  <c r="N198" i="6"/>
  <c r="O198" i="6" s="1"/>
  <c r="N188" i="6"/>
  <c r="O188" i="6" s="1"/>
  <c r="N178" i="6"/>
  <c r="O178" i="6" s="1"/>
  <c r="N168" i="6"/>
  <c r="O168" i="6" s="1"/>
  <c r="N158" i="6"/>
  <c r="O158" i="6" s="1"/>
  <c r="N148" i="6"/>
  <c r="O148" i="6" s="1"/>
  <c r="N138" i="6"/>
  <c r="O138" i="6" s="1"/>
  <c r="N128" i="6"/>
  <c r="O128" i="6" s="1"/>
  <c r="N118" i="6"/>
  <c r="O118" i="6" s="1"/>
  <c r="N108" i="6"/>
  <c r="O108" i="6" s="1"/>
  <c r="N98" i="6"/>
  <c r="O98" i="6" s="1"/>
  <c r="N88" i="6"/>
  <c r="O88" i="6" s="1"/>
  <c r="N78" i="6"/>
  <c r="O78" i="6" s="1"/>
  <c r="N68" i="6"/>
  <c r="O68" i="6" s="1"/>
  <c r="N58" i="6"/>
  <c r="O58" i="6" s="1"/>
  <c r="N48" i="6"/>
  <c r="O48" i="6" s="1"/>
  <c r="N38" i="6"/>
  <c r="O38" i="6" s="1"/>
  <c r="N28" i="6"/>
  <c r="O28" i="6" s="1"/>
  <c r="I217" i="6"/>
  <c r="I216" i="6"/>
  <c r="I215" i="6"/>
  <c r="I214" i="6"/>
  <c r="I213" i="6"/>
  <c r="I212" i="6"/>
  <c r="I211" i="6"/>
  <c r="I210" i="6"/>
  <c r="I209" i="6"/>
  <c r="I208" i="6"/>
  <c r="I207" i="6"/>
  <c r="I206" i="6"/>
  <c r="I205" i="6"/>
  <c r="I204" i="6"/>
  <c r="I203" i="6"/>
  <c r="I202" i="6"/>
  <c r="I201" i="6"/>
  <c r="I200" i="6"/>
  <c r="I199" i="6"/>
  <c r="I19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D88" i="6" l="1"/>
  <c r="I27" i="6"/>
  <c r="I26" i="6"/>
  <c r="I25" i="6"/>
  <c r="I24" i="6"/>
  <c r="I23" i="6"/>
  <c r="I22" i="6"/>
  <c r="I21" i="6"/>
  <c r="I20" i="6"/>
  <c r="I19" i="6"/>
  <c r="I18" i="6"/>
  <c r="D114" i="8"/>
  <c r="D109" i="8"/>
  <c r="D104" i="8"/>
  <c r="D99" i="8"/>
  <c r="D94" i="8"/>
  <c r="D89" i="8"/>
  <c r="D84" i="8"/>
  <c r="D79" i="8"/>
  <c r="D74" i="8"/>
  <c r="D69" i="8"/>
  <c r="D64" i="8"/>
  <c r="D59" i="8"/>
  <c r="D54" i="8"/>
  <c r="D49" i="8"/>
  <c r="D44" i="8"/>
  <c r="D39" i="8"/>
  <c r="D34" i="8"/>
  <c r="D29" i="8"/>
  <c r="D24" i="8"/>
  <c r="D19" i="8"/>
  <c r="D113" i="7"/>
  <c r="D108" i="7"/>
  <c r="D103" i="7"/>
  <c r="D98" i="7"/>
  <c r="D93" i="7"/>
  <c r="D88" i="7"/>
  <c r="D83" i="7"/>
  <c r="D78" i="7"/>
  <c r="D73" i="7"/>
  <c r="D68" i="7"/>
  <c r="D63" i="7"/>
  <c r="D58" i="7"/>
  <c r="D53" i="7"/>
  <c r="D48" i="7"/>
  <c r="D43" i="7"/>
  <c r="D38" i="7"/>
  <c r="D33" i="7"/>
  <c r="D28" i="7"/>
  <c r="D169" i="5"/>
  <c r="D161" i="5"/>
  <c r="D153" i="5"/>
  <c r="D145" i="5"/>
  <c r="D137" i="5"/>
  <c r="D129" i="5"/>
  <c r="D121" i="5"/>
  <c r="D113" i="5"/>
  <c r="D105" i="5"/>
  <c r="D97" i="5"/>
  <c r="D89" i="5"/>
  <c r="D81" i="5"/>
  <c r="D73" i="5"/>
  <c r="D65" i="5"/>
  <c r="D57" i="5"/>
  <c r="D49" i="5"/>
  <c r="D33" i="5"/>
  <c r="N18" i="6" l="1"/>
  <c r="O18" i="6" s="1"/>
  <c r="O17" i="27"/>
  <c r="F4" i="3"/>
  <c r="M5" i="2"/>
  <c r="N5" i="2"/>
  <c r="O5" i="2"/>
  <c r="P5" i="2"/>
  <c r="Q5" i="2"/>
  <c r="J5" i="2"/>
  <c r="G9" i="2"/>
  <c r="F9" i="2"/>
  <c r="E9" i="2"/>
  <c r="G8" i="2"/>
  <c r="F8" i="2"/>
  <c r="E8" i="2"/>
  <c r="G7" i="2"/>
  <c r="F7" i="2"/>
  <c r="E7" i="2"/>
  <c r="G6" i="2"/>
  <c r="F6" i="2"/>
  <c r="E6" i="2"/>
  <c r="G5" i="2"/>
  <c r="F5" i="2"/>
  <c r="E5" i="2"/>
  <c r="H9" i="1"/>
  <c r="H8" i="1"/>
  <c r="H7" i="1"/>
  <c r="H6" i="1"/>
  <c r="H5" i="1"/>
  <c r="N683" i="28"/>
  <c r="O683" i="28" s="1"/>
  <c r="N648" i="28"/>
  <c r="O648" i="28" s="1"/>
  <c r="N613" i="28"/>
  <c r="O613" i="28" s="1"/>
  <c r="N578" i="28"/>
  <c r="O578" i="28" s="1"/>
  <c r="N543" i="28"/>
  <c r="O543" i="28" s="1"/>
  <c r="N508" i="28"/>
  <c r="O508" i="28" s="1"/>
  <c r="N473" i="28"/>
  <c r="O473" i="28" s="1"/>
  <c r="N438" i="28"/>
  <c r="O438" i="28" s="1"/>
  <c r="N403" i="28"/>
  <c r="O403" i="28" s="1"/>
  <c r="N368" i="28"/>
  <c r="O368" i="28" s="1"/>
  <c r="N333" i="28"/>
  <c r="O333" i="28" s="1"/>
  <c r="N298" i="28"/>
  <c r="O298" i="28" s="1"/>
  <c r="N263" i="28"/>
  <c r="O263" i="28" s="1"/>
  <c r="N228" i="28"/>
  <c r="O228" i="28" s="1"/>
  <c r="N193" i="28"/>
  <c r="O193" i="28" s="1"/>
  <c r="N158" i="28"/>
  <c r="O158" i="28" s="1"/>
  <c r="N123" i="28"/>
  <c r="O123" i="28" s="1"/>
  <c r="N88" i="28"/>
  <c r="O88" i="28" s="1"/>
  <c r="N53" i="28"/>
  <c r="O53" i="28" s="1"/>
  <c r="E683" i="28"/>
  <c r="E648" i="28"/>
  <c r="E613" i="28"/>
  <c r="E578" i="28"/>
  <c r="E543" i="28"/>
  <c r="E508" i="28"/>
  <c r="E473" i="28"/>
  <c r="E438" i="28"/>
  <c r="E403" i="28"/>
  <c r="E368" i="28"/>
  <c r="E333" i="28"/>
  <c r="E298" i="28"/>
  <c r="E263" i="28"/>
  <c r="E228" i="28"/>
  <c r="E193" i="28"/>
  <c r="E158" i="28"/>
  <c r="E123" i="28"/>
  <c r="E88" i="28"/>
  <c r="E53" i="28"/>
  <c r="AH31" i="28"/>
  <c r="AH26" i="28"/>
  <c r="AH21" i="28"/>
  <c r="AH16" i="28"/>
  <c r="AH11" i="28"/>
  <c r="AH6" i="28"/>
  <c r="AH1" i="28"/>
  <c r="D683" i="28"/>
  <c r="D648" i="28"/>
  <c r="D613" i="28"/>
  <c r="D578" i="28"/>
  <c r="D543" i="28"/>
  <c r="D508" i="28"/>
  <c r="D473" i="28"/>
  <c r="D438" i="28"/>
  <c r="D403" i="28"/>
  <c r="D368" i="28"/>
  <c r="D333" i="28"/>
  <c r="D298" i="28"/>
  <c r="D263" i="28"/>
  <c r="D228" i="28"/>
  <c r="D193" i="28"/>
  <c r="D158" i="28"/>
  <c r="D123" i="28"/>
  <c r="D88" i="28"/>
  <c r="D53" i="28"/>
  <c r="BX31" i="28"/>
  <c r="BX26" i="28"/>
  <c r="BX21" i="28"/>
  <c r="BX16" i="28"/>
  <c r="BX11" i="28"/>
  <c r="BX6" i="28"/>
  <c r="BX1" i="28"/>
  <c r="BU31" i="28"/>
  <c r="BU26" i="28"/>
  <c r="BU21" i="28"/>
  <c r="BU16" i="28"/>
  <c r="BU6" i="28"/>
  <c r="BU1" i="28"/>
  <c r="BR31" i="28"/>
  <c r="BR26" i="28"/>
  <c r="BR21" i="28"/>
  <c r="BR16" i="28"/>
  <c r="BR11" i="28"/>
  <c r="BR6" i="28"/>
  <c r="BR1" i="28"/>
  <c r="BO31" i="28"/>
  <c r="BO26" i="28"/>
  <c r="BO21" i="28"/>
  <c r="BO16" i="28"/>
  <c r="BO11" i="28"/>
  <c r="BO6" i="28"/>
  <c r="BO1" i="28"/>
  <c r="BL31" i="28"/>
  <c r="BL26" i="28"/>
  <c r="BL21" i="28"/>
  <c r="BL16" i="28"/>
  <c r="BL11" i="28"/>
  <c r="BL6" i="28"/>
  <c r="BL1" i="28"/>
  <c r="BI31" i="28"/>
  <c r="BI26" i="28"/>
  <c r="BI21" i="28"/>
  <c r="BI16" i="28"/>
  <c r="BI11" i="28"/>
  <c r="BI6" i="28"/>
  <c r="BI1" i="28"/>
  <c r="BF31" i="28"/>
  <c r="BF26" i="28"/>
  <c r="BF21" i="28"/>
  <c r="BF16" i="28"/>
  <c r="BF11" i="28"/>
  <c r="BF6" i="28"/>
  <c r="BF1" i="28"/>
  <c r="BC31" i="28"/>
  <c r="BC26" i="28"/>
  <c r="BC21" i="28"/>
  <c r="BC16" i="28"/>
  <c r="BC11" i="28"/>
  <c r="BC6" i="28"/>
  <c r="BC1" i="28"/>
  <c r="AZ31" i="28"/>
  <c r="AZ26" i="28"/>
  <c r="AZ21" i="28"/>
  <c r="AZ16" i="28"/>
  <c r="AZ11" i="28"/>
  <c r="AZ6" i="28"/>
  <c r="AZ1" i="28"/>
  <c r="AW31" i="28"/>
  <c r="AW26" i="28"/>
  <c r="AW21" i="28"/>
  <c r="AW16" i="28"/>
  <c r="AW11" i="28"/>
  <c r="AW6" i="28"/>
  <c r="AW1" i="28"/>
  <c r="AT31" i="28"/>
  <c r="AT26" i="28"/>
  <c r="AT21" i="28"/>
  <c r="AT16" i="28"/>
  <c r="AT11" i="28"/>
  <c r="AT6" i="28"/>
  <c r="AT1" i="28"/>
  <c r="AQ31" i="28"/>
  <c r="AQ26" i="28"/>
  <c r="AQ21" i="28"/>
  <c r="AQ16" i="28"/>
  <c r="AQ11" i="28"/>
  <c r="AQ6" i="28"/>
  <c r="AQ1" i="28"/>
  <c r="AN31" i="28"/>
  <c r="AN26" i="28"/>
  <c r="AN21" i="28"/>
  <c r="AN16" i="28"/>
  <c r="AN11" i="28"/>
  <c r="AN6" i="28"/>
  <c r="AN1" i="28"/>
  <c r="AK31" i="28"/>
  <c r="AK26" i="28"/>
  <c r="AK21" i="28"/>
  <c r="AK16" i="28"/>
  <c r="AK11" i="28"/>
  <c r="AK6" i="28"/>
  <c r="AK1" i="28"/>
  <c r="AI33" i="28" a="1"/>
  <c r="AI33" i="28" s="1"/>
  <c r="I225" i="28" s="1"/>
  <c r="G211" i="26" s="1"/>
  <c r="AE31" i="28"/>
  <c r="AE26" i="28"/>
  <c r="AE21" i="28"/>
  <c r="AE16" i="28"/>
  <c r="AE11" i="28"/>
  <c r="AE6" i="28"/>
  <c r="AE1" i="28"/>
  <c r="AB31" i="28"/>
  <c r="AB26" i="28"/>
  <c r="AB21" i="28"/>
  <c r="AB16" i="28"/>
  <c r="AB11" i="28"/>
  <c r="AB6" i="28"/>
  <c r="AB1" i="28"/>
  <c r="Y31" i="28"/>
  <c r="Y26" i="28"/>
  <c r="Y21" i="28"/>
  <c r="Y16" i="28"/>
  <c r="Y11" i="28"/>
  <c r="Y6" i="28"/>
  <c r="Y1" i="28"/>
  <c r="V31" i="28"/>
  <c r="V26" i="28"/>
  <c r="V21" i="28"/>
  <c r="V16" i="28"/>
  <c r="V11" i="28"/>
  <c r="V6" i="28"/>
  <c r="V1" i="28"/>
  <c r="AI18" i="28" l="1" a="1"/>
  <c r="AI18" i="28" s="1"/>
  <c r="I210" i="28" s="1"/>
  <c r="G196" i="26" s="1"/>
  <c r="AI7" i="28" a="1"/>
  <c r="AI7" i="28" s="1"/>
  <c r="I199" i="28" s="1"/>
  <c r="G185" i="26" s="1"/>
  <c r="AI13" i="28" a="1"/>
  <c r="AI13" i="28" s="1"/>
  <c r="I205" i="28" s="1"/>
  <c r="G191" i="26" s="1"/>
  <c r="AI32" i="28" a="1"/>
  <c r="AI32" i="28" s="1"/>
  <c r="I224" i="28" s="1"/>
  <c r="G210" i="26" s="1"/>
  <c r="AI12" i="28" a="1"/>
  <c r="AI12" i="28" s="1"/>
  <c r="I204" i="28" s="1"/>
  <c r="G190" i="26" s="1"/>
  <c r="BV5" i="28" a="1"/>
  <c r="BV5" i="28" s="1"/>
  <c r="I652" i="28" s="1"/>
  <c r="G638" i="26" s="1"/>
  <c r="BV13" i="28" a="1"/>
  <c r="BV13" i="28" s="1"/>
  <c r="I660" i="28" s="1"/>
  <c r="G646" i="26" s="1"/>
  <c r="BV21" i="28" a="1"/>
  <c r="BV21" i="28" s="1"/>
  <c r="I668" i="28" s="1"/>
  <c r="G654" i="26" s="1"/>
  <c r="BV29" i="28" a="1"/>
  <c r="BV29" i="28" s="1"/>
  <c r="I676" i="28" s="1"/>
  <c r="G662" i="26" s="1"/>
  <c r="BV12" i="28" a="1"/>
  <c r="BV12" i="28" s="1"/>
  <c r="I659" i="28" s="1"/>
  <c r="G645" i="26" s="1"/>
  <c r="BV6" i="28" a="1"/>
  <c r="BV6" i="28" s="1"/>
  <c r="I653" i="28" s="1"/>
  <c r="G639" i="26" s="1"/>
  <c r="BV14" i="28" a="1"/>
  <c r="BV14" i="28" s="1"/>
  <c r="I661" i="28" s="1"/>
  <c r="G647" i="26" s="1"/>
  <c r="BV22" i="28" a="1"/>
  <c r="BV22" i="28" s="1"/>
  <c r="I669" i="28" s="1"/>
  <c r="G655" i="26" s="1"/>
  <c r="BV30" i="28" a="1"/>
  <c r="BV30" i="28" s="1"/>
  <c r="I677" i="28" s="1"/>
  <c r="G663" i="26" s="1"/>
  <c r="BV19" i="28" a="1"/>
  <c r="BV19" i="28" s="1"/>
  <c r="I666" i="28" s="1"/>
  <c r="G652" i="26" s="1"/>
  <c r="BV4" i="28" a="1"/>
  <c r="BV4" i="28" s="1"/>
  <c r="I651" i="28" s="1"/>
  <c r="G637" i="26" s="1"/>
  <c r="BV34" i="28" a="1"/>
  <c r="BV34" i="28" s="1"/>
  <c r="I681" i="28" s="1"/>
  <c r="G667" i="26" s="1"/>
  <c r="BV7" i="28" a="1"/>
  <c r="BV7" i="28" s="1"/>
  <c r="I654" i="28" s="1"/>
  <c r="G640" i="26" s="1"/>
  <c r="BV15" i="28" a="1"/>
  <c r="BV15" i="28" s="1"/>
  <c r="I662" i="28" s="1"/>
  <c r="G648" i="26" s="1"/>
  <c r="BV23" i="28" a="1"/>
  <c r="BV23" i="28" s="1"/>
  <c r="I670" i="28" s="1"/>
  <c r="G656" i="26" s="1"/>
  <c r="BV31" i="28" a="1"/>
  <c r="BV31" i="28" s="1"/>
  <c r="BV3" i="28" a="1"/>
  <c r="BV3" i="28" s="1"/>
  <c r="I650" i="28" s="1"/>
  <c r="G636" i="26" s="1"/>
  <c r="BV35" i="28" a="1"/>
  <c r="BV35" i="28" s="1"/>
  <c r="I682" i="28" s="1"/>
  <c r="G668" i="26" s="1"/>
  <c r="BV8" i="28" a="1"/>
  <c r="BV8" i="28" s="1"/>
  <c r="I655" i="28" s="1"/>
  <c r="G641" i="26" s="1"/>
  <c r="BV16" i="28" a="1"/>
  <c r="BV16" i="28" s="1"/>
  <c r="I663" i="28" s="1"/>
  <c r="G649" i="26" s="1"/>
  <c r="BV24" i="28" a="1"/>
  <c r="BV24" i="28" s="1"/>
  <c r="I671" i="28" s="1"/>
  <c r="G657" i="26" s="1"/>
  <c r="BV32" i="28" a="1"/>
  <c r="BV32" i="28" s="1"/>
  <c r="I679" i="28" s="1"/>
  <c r="G665" i="26" s="1"/>
  <c r="BV27" i="28" a="1"/>
  <c r="BV27" i="28" s="1"/>
  <c r="I674" i="28" s="1"/>
  <c r="G660" i="26" s="1"/>
  <c r="BV20" i="28" a="1"/>
  <c r="BV20" i="28" s="1"/>
  <c r="I667" i="28" s="1"/>
  <c r="G653" i="26" s="1"/>
  <c r="BV9" i="28" a="1"/>
  <c r="BV9" i="28" s="1"/>
  <c r="I656" i="28" s="1"/>
  <c r="G642" i="26" s="1"/>
  <c r="BV17" i="28" a="1"/>
  <c r="BV17" i="28" s="1"/>
  <c r="I664" i="28" s="1"/>
  <c r="G650" i="26" s="1"/>
  <c r="BV25" i="28" a="1"/>
  <c r="BV25" i="28" s="1"/>
  <c r="I672" i="28" s="1"/>
  <c r="G658" i="26" s="1"/>
  <c r="BV33" i="28" a="1"/>
  <c r="BV33" i="28" s="1"/>
  <c r="BV11" i="28" a="1"/>
  <c r="BV11" i="28" s="1"/>
  <c r="I658" i="28" s="1"/>
  <c r="G644" i="26" s="1"/>
  <c r="BV2" i="28" a="1"/>
  <c r="BV2" i="28" s="1"/>
  <c r="I649" i="28" s="1"/>
  <c r="G635" i="26" s="1"/>
  <c r="BV10" i="28" a="1"/>
  <c r="BV10" i="28" s="1"/>
  <c r="I657" i="28" s="1"/>
  <c r="G643" i="26" s="1"/>
  <c r="BV18" i="28" a="1"/>
  <c r="BV18" i="28" s="1"/>
  <c r="I665" i="28" s="1"/>
  <c r="G651" i="26" s="1"/>
  <c r="BV26" i="28" a="1"/>
  <c r="BV26" i="28" s="1"/>
  <c r="I673" i="28" s="1"/>
  <c r="G659" i="26" s="1"/>
  <c r="BV1" i="28" a="1"/>
  <c r="BV1" i="28" s="1"/>
  <c r="I648" i="28" s="1"/>
  <c r="G634" i="26" s="1"/>
  <c r="BV28" i="28" a="1"/>
  <c r="BV28" i="28" s="1"/>
  <c r="AI23" i="28" a="1"/>
  <c r="AI23" i="28" s="1"/>
  <c r="I215" i="28" s="1"/>
  <c r="G201" i="26" s="1"/>
  <c r="BM2" i="28" a="1"/>
  <c r="BM2" i="28" s="1"/>
  <c r="BM10" i="28" a="1"/>
  <c r="BM10" i="28" s="1"/>
  <c r="I552" i="28" s="1"/>
  <c r="G538" i="26" s="1"/>
  <c r="BM18" i="28" a="1"/>
  <c r="BM18" i="28" s="1"/>
  <c r="I560" i="28" s="1"/>
  <c r="G546" i="26" s="1"/>
  <c r="BM26" i="28" a="1"/>
  <c r="BM26" i="28" s="1"/>
  <c r="I568" i="28" s="1"/>
  <c r="G554" i="26" s="1"/>
  <c r="BM34" i="28" a="1"/>
  <c r="BM34" i="28" s="1"/>
  <c r="I576" i="28" s="1"/>
  <c r="G562" i="26" s="1"/>
  <c r="BM3" i="28" a="1"/>
  <c r="BM3" i="28" s="1"/>
  <c r="I545" i="28" s="1"/>
  <c r="G531" i="26" s="1"/>
  <c r="BM11" i="28" a="1"/>
  <c r="BM11" i="28" s="1"/>
  <c r="I553" i="28" s="1"/>
  <c r="G539" i="26" s="1"/>
  <c r="BM19" i="28" a="1"/>
  <c r="BM19" i="28" s="1"/>
  <c r="I561" i="28" s="1"/>
  <c r="G547" i="26" s="1"/>
  <c r="BM27" i="28" a="1"/>
  <c r="BM27" i="28" s="1"/>
  <c r="I569" i="28" s="1"/>
  <c r="G555" i="26" s="1"/>
  <c r="BM35" i="28" a="1"/>
  <c r="BM35" i="28" s="1"/>
  <c r="I577" i="28" s="1"/>
  <c r="G563" i="26" s="1"/>
  <c r="BM9" i="28" a="1"/>
  <c r="BM9" i="28" s="1"/>
  <c r="I551" i="28" s="1"/>
  <c r="G537" i="26" s="1"/>
  <c r="BM17" i="28" a="1"/>
  <c r="BM17" i="28" s="1"/>
  <c r="I559" i="28" s="1"/>
  <c r="G545" i="26" s="1"/>
  <c r="BM25" i="28" a="1"/>
  <c r="BM25" i="28" s="1"/>
  <c r="I567" i="28" s="1"/>
  <c r="G553" i="26" s="1"/>
  <c r="BM33" i="28" a="1"/>
  <c r="BM33" i="28" s="1"/>
  <c r="BM12" i="28" a="1"/>
  <c r="BM12" i="28" s="1"/>
  <c r="I554" i="28" s="1"/>
  <c r="G540" i="26" s="1"/>
  <c r="BM23" i="28" a="1"/>
  <c r="BM23" i="28" s="1"/>
  <c r="I565" i="28" s="1"/>
  <c r="G551" i="26" s="1"/>
  <c r="BM13" i="28" a="1"/>
  <c r="BM13" i="28" s="1"/>
  <c r="I555" i="28" s="1"/>
  <c r="G541" i="26" s="1"/>
  <c r="BM24" i="28" a="1"/>
  <c r="BM24" i="28" s="1"/>
  <c r="I566" i="28" s="1"/>
  <c r="G552" i="26" s="1"/>
  <c r="BM7" i="28" a="1"/>
  <c r="BM7" i="28" s="1"/>
  <c r="I549" i="28" s="1"/>
  <c r="G535" i="26" s="1"/>
  <c r="BM14" i="28" a="1"/>
  <c r="BM14" i="28" s="1"/>
  <c r="I556" i="28" s="1"/>
  <c r="G542" i="26" s="1"/>
  <c r="BM28" i="28" a="1"/>
  <c r="BM28" i="28" s="1"/>
  <c r="I570" i="28" s="1"/>
  <c r="G556" i="26" s="1"/>
  <c r="BM21" i="28" a="1"/>
  <c r="BM21" i="28" s="1"/>
  <c r="I563" i="28" s="1"/>
  <c r="G549" i="26" s="1"/>
  <c r="BM4" i="28" a="1"/>
  <c r="BM4" i="28" s="1"/>
  <c r="I546" i="28" s="1"/>
  <c r="G532" i="26" s="1"/>
  <c r="BM15" i="28" a="1"/>
  <c r="BM15" i="28" s="1"/>
  <c r="I557" i="28" s="1"/>
  <c r="G543" i="26" s="1"/>
  <c r="BM29" i="28" a="1"/>
  <c r="BM29" i="28" s="1"/>
  <c r="I571" i="28" s="1"/>
  <c r="G557" i="26" s="1"/>
  <c r="BM8" i="28" a="1"/>
  <c r="BM8" i="28" s="1"/>
  <c r="I550" i="28" s="1"/>
  <c r="G536" i="26" s="1"/>
  <c r="BM5" i="28" a="1"/>
  <c r="BM5" i="28" s="1"/>
  <c r="I547" i="28" s="1"/>
  <c r="G533" i="26" s="1"/>
  <c r="BM16" i="28" a="1"/>
  <c r="BM16" i="28" s="1"/>
  <c r="I558" i="28" s="1"/>
  <c r="G544" i="26" s="1"/>
  <c r="BM30" i="28" a="1"/>
  <c r="BM30" i="28" s="1"/>
  <c r="I572" i="28" s="1"/>
  <c r="G558" i="26" s="1"/>
  <c r="BM32" i="28" a="1"/>
  <c r="BM32" i="28" s="1"/>
  <c r="BM1" i="28" a="1"/>
  <c r="BM1" i="28" s="1"/>
  <c r="I543" i="28" s="1"/>
  <c r="G529" i="26" s="1"/>
  <c r="BM6" i="28" a="1"/>
  <c r="BM6" i="28" s="1"/>
  <c r="I548" i="28" s="1"/>
  <c r="G534" i="26" s="1"/>
  <c r="BM20" i="28" a="1"/>
  <c r="BM20" i="28" s="1"/>
  <c r="I562" i="28" s="1"/>
  <c r="G548" i="26" s="1"/>
  <c r="BM31" i="28" a="1"/>
  <c r="BM31" i="28" s="1"/>
  <c r="I573" i="28" s="1"/>
  <c r="G559" i="26" s="1"/>
  <c r="BM22" i="28" a="1"/>
  <c r="BM22" i="28" s="1"/>
  <c r="I564" i="28" s="1"/>
  <c r="G550" i="26" s="1"/>
  <c r="AI21" i="28" a="1"/>
  <c r="AI21" i="28" s="1"/>
  <c r="I213" i="28" s="1"/>
  <c r="G199" i="26" s="1"/>
  <c r="AI20" i="28" a="1"/>
  <c r="AI20" i="28" s="1"/>
  <c r="I212" i="28" s="1"/>
  <c r="G198" i="26" s="1"/>
  <c r="AI19" i="28" a="1"/>
  <c r="AI19" i="28" s="1"/>
  <c r="I211" i="28" s="1"/>
  <c r="G197" i="26" s="1"/>
  <c r="BG5" i="28" a="1"/>
  <c r="BG5" i="28" s="1"/>
  <c r="I477" i="28" s="1"/>
  <c r="G463" i="26" s="1"/>
  <c r="BG11" i="28" a="1"/>
  <c r="BG11" i="28" s="1"/>
  <c r="I483" i="28" s="1"/>
  <c r="G469" i="26" s="1"/>
  <c r="BG24" i="28" a="1"/>
  <c r="BG24" i="28" s="1"/>
  <c r="I496" i="28" s="1"/>
  <c r="G482" i="26" s="1"/>
  <c r="BG30" i="28" a="1"/>
  <c r="BG30" i="28" s="1"/>
  <c r="I502" i="28" s="1"/>
  <c r="G488" i="26" s="1"/>
  <c r="BG12" i="28" a="1"/>
  <c r="BG12" i="28" s="1"/>
  <c r="I484" i="28" s="1"/>
  <c r="G470" i="26" s="1"/>
  <c r="BG18" i="28" a="1"/>
  <c r="BG18" i="28" s="1"/>
  <c r="I490" i="28" s="1"/>
  <c r="G476" i="26" s="1"/>
  <c r="BG25" i="28" a="1"/>
  <c r="BG25" i="28" s="1"/>
  <c r="I497" i="28" s="1"/>
  <c r="G483" i="26" s="1"/>
  <c r="BG31" i="28" a="1"/>
  <c r="BG31" i="28" s="1"/>
  <c r="BG7" i="28" a="1"/>
  <c r="BG7" i="28" s="1"/>
  <c r="I479" i="28" s="1"/>
  <c r="G465" i="26" s="1"/>
  <c r="BG20" i="28" a="1"/>
  <c r="BG20" i="28" s="1"/>
  <c r="I492" i="28" s="1"/>
  <c r="G478" i="26" s="1"/>
  <c r="BG26" i="28" a="1"/>
  <c r="BG26" i="28" s="1"/>
  <c r="BG33" i="28" a="1"/>
  <c r="BG33" i="28" s="1"/>
  <c r="I505" i="28" s="1"/>
  <c r="G491" i="26" s="1"/>
  <c r="BG4" i="28" a="1"/>
  <c r="BG4" i="28" s="1"/>
  <c r="I476" i="28" s="1"/>
  <c r="G462" i="26" s="1"/>
  <c r="BG10" i="28" a="1"/>
  <c r="BG10" i="28" s="1"/>
  <c r="I482" i="28" s="1"/>
  <c r="G468" i="26" s="1"/>
  <c r="BG17" i="28" a="1"/>
  <c r="BG17" i="28" s="1"/>
  <c r="I489" i="28" s="1"/>
  <c r="G475" i="26" s="1"/>
  <c r="BG23" i="28" a="1"/>
  <c r="BG23" i="28" s="1"/>
  <c r="BG1" i="28" a="1"/>
  <c r="BG1" i="28" s="1"/>
  <c r="I473" i="28" s="1"/>
  <c r="G459" i="26" s="1"/>
  <c r="BG14" i="28" a="1"/>
  <c r="BG14" i="28" s="1"/>
  <c r="I486" i="28" s="1"/>
  <c r="G472" i="26" s="1"/>
  <c r="BG27" i="28" a="1"/>
  <c r="BG27" i="28" s="1"/>
  <c r="I499" i="28" s="1"/>
  <c r="G485" i="26" s="1"/>
  <c r="BG2" i="28" a="1"/>
  <c r="BG2" i="28" s="1"/>
  <c r="BG15" i="28" a="1"/>
  <c r="BG15" i="28" s="1"/>
  <c r="I487" i="28" s="1"/>
  <c r="G473" i="26" s="1"/>
  <c r="BG28" i="28" a="1"/>
  <c r="BG28" i="28" s="1"/>
  <c r="BG3" i="28" a="1"/>
  <c r="BG3" i="28" s="1"/>
  <c r="I475" i="28" s="1"/>
  <c r="G461" i="26" s="1"/>
  <c r="BG16" i="28" a="1"/>
  <c r="BG16" i="28" s="1"/>
  <c r="I488" i="28" s="1"/>
  <c r="G474" i="26" s="1"/>
  <c r="BG29" i="28" a="1"/>
  <c r="BG29" i="28" s="1"/>
  <c r="I501" i="28" s="1"/>
  <c r="G487" i="26" s="1"/>
  <c r="BG22" i="28" a="1"/>
  <c r="BG22" i="28" s="1"/>
  <c r="I494" i="28" s="1"/>
  <c r="G480" i="26" s="1"/>
  <c r="BG6" i="28" a="1"/>
  <c r="BG6" i="28" s="1"/>
  <c r="I478" i="28" s="1"/>
  <c r="G464" i="26" s="1"/>
  <c r="BG19" i="28" a="1"/>
  <c r="BG19" i="28" s="1"/>
  <c r="I491" i="28" s="1"/>
  <c r="G477" i="26" s="1"/>
  <c r="BG32" i="28" a="1"/>
  <c r="BG32" i="28" s="1"/>
  <c r="I504" i="28" s="1"/>
  <c r="G490" i="26" s="1"/>
  <c r="BG8" i="28" a="1"/>
  <c r="BG8" i="28" s="1"/>
  <c r="I480" i="28" s="1"/>
  <c r="G466" i="26" s="1"/>
  <c r="BG21" i="28" a="1"/>
  <c r="BG21" i="28" s="1"/>
  <c r="I493" i="28" s="1"/>
  <c r="G479" i="26" s="1"/>
  <c r="BG35" i="28" a="1"/>
  <c r="BG35" i="28" s="1"/>
  <c r="I507" i="28" s="1"/>
  <c r="G493" i="26" s="1"/>
  <c r="BG13" i="28" a="1"/>
  <c r="BG13" i="28" s="1"/>
  <c r="I485" i="28" s="1"/>
  <c r="G471" i="26" s="1"/>
  <c r="BG9" i="28" a="1"/>
  <c r="BG9" i="28" s="1"/>
  <c r="I481" i="28" s="1"/>
  <c r="G467" i="26" s="1"/>
  <c r="BG34" i="28" a="1"/>
  <c r="BG34" i="28" s="1"/>
  <c r="I506" i="28" s="1"/>
  <c r="G492" i="26" s="1"/>
  <c r="AI16" i="28" a="1"/>
  <c r="AI16" i="28" s="1"/>
  <c r="I208" i="28" s="1"/>
  <c r="G194" i="26" s="1"/>
  <c r="AI14" i="28" a="1"/>
  <c r="AI14" i="28" s="1"/>
  <c r="I206" i="28" s="1"/>
  <c r="G192" i="26" s="1"/>
  <c r="AI15" i="28" a="1"/>
  <c r="AI15" i="28" s="1"/>
  <c r="I207" i="28" s="1"/>
  <c r="G193" i="26" s="1"/>
  <c r="W2" i="28" a="1"/>
  <c r="W2" i="28" s="1"/>
  <c r="I54" i="28" s="1"/>
  <c r="G40" i="26" s="1"/>
  <c r="W8" i="28" a="1"/>
  <c r="W8" i="28" s="1"/>
  <c r="I60" i="28" s="1"/>
  <c r="G46" i="26" s="1"/>
  <c r="W16" i="28" a="1"/>
  <c r="W16" i="28" s="1"/>
  <c r="I68" i="28" s="1"/>
  <c r="G54" i="26" s="1"/>
  <c r="W24" i="28" a="1"/>
  <c r="W24" i="28" s="1"/>
  <c r="I76" i="28" s="1"/>
  <c r="G62" i="26" s="1"/>
  <c r="W32" i="28" a="1"/>
  <c r="W32" i="28" s="1"/>
  <c r="W9" i="28" a="1"/>
  <c r="W9" i="28" s="1"/>
  <c r="I61" i="28" s="1"/>
  <c r="G47" i="26" s="1"/>
  <c r="W17" i="28" a="1"/>
  <c r="W17" i="28" s="1"/>
  <c r="I69" i="28" s="1"/>
  <c r="G55" i="26" s="1"/>
  <c r="W25" i="28" a="1"/>
  <c r="W25" i="28" s="1"/>
  <c r="I77" i="28" s="1"/>
  <c r="G63" i="26" s="1"/>
  <c r="W33" i="28" a="1"/>
  <c r="W33" i="28" s="1"/>
  <c r="I85" i="28" s="1"/>
  <c r="G71" i="26" s="1"/>
  <c r="W3" i="28" a="1"/>
  <c r="W3" i="28" s="1"/>
  <c r="I55" i="28" s="1"/>
  <c r="G41" i="26" s="1"/>
  <c r="W10" i="28" a="1"/>
  <c r="W10" i="28" s="1"/>
  <c r="I62" i="28" s="1"/>
  <c r="G48" i="26" s="1"/>
  <c r="W18" i="28" a="1"/>
  <c r="W18" i="28" s="1"/>
  <c r="I70" i="28" s="1"/>
  <c r="G56" i="26" s="1"/>
  <c r="W26" i="28" a="1"/>
  <c r="W26" i="28" s="1"/>
  <c r="W34" i="28" a="1"/>
  <c r="W34" i="28" s="1"/>
  <c r="I86" i="28" s="1"/>
  <c r="G72" i="26" s="1"/>
  <c r="W11" i="28" a="1"/>
  <c r="W11" i="28" s="1"/>
  <c r="I63" i="28" s="1"/>
  <c r="G49" i="26" s="1"/>
  <c r="W19" i="28" a="1"/>
  <c r="W19" i="28" s="1"/>
  <c r="I71" i="28" s="1"/>
  <c r="G57" i="26" s="1"/>
  <c r="W27" i="28" a="1"/>
  <c r="W27" i="28" s="1"/>
  <c r="I79" i="28" s="1"/>
  <c r="G65" i="26" s="1"/>
  <c r="W35" i="28" a="1"/>
  <c r="W35" i="28" s="1"/>
  <c r="I87" i="28" s="1"/>
  <c r="G73" i="26" s="1"/>
  <c r="W4" i="28" a="1"/>
  <c r="W4" i="28" s="1"/>
  <c r="I56" i="28" s="1"/>
  <c r="G42" i="26" s="1"/>
  <c r="W12" i="28" a="1"/>
  <c r="W12" i="28" s="1"/>
  <c r="I64" i="28" s="1"/>
  <c r="G50" i="26" s="1"/>
  <c r="W20" i="28" a="1"/>
  <c r="W20" i="28" s="1"/>
  <c r="I72" i="28" s="1"/>
  <c r="G58" i="26" s="1"/>
  <c r="W28" i="28" a="1"/>
  <c r="W28" i="28" s="1"/>
  <c r="W5" i="28" a="1"/>
  <c r="W5" i="28" s="1"/>
  <c r="I57" i="28" s="1"/>
  <c r="G43" i="26" s="1"/>
  <c r="W13" i="28" a="1"/>
  <c r="W13" i="28" s="1"/>
  <c r="I65" i="28" s="1"/>
  <c r="G51" i="26" s="1"/>
  <c r="W21" i="28" a="1"/>
  <c r="W21" i="28" s="1"/>
  <c r="I73" i="28" s="1"/>
  <c r="G59" i="26" s="1"/>
  <c r="W29" i="28" a="1"/>
  <c r="W29" i="28" s="1"/>
  <c r="I81" i="28" s="1"/>
  <c r="G67" i="26" s="1"/>
  <c r="W6" i="28" a="1"/>
  <c r="W6" i="28" s="1"/>
  <c r="I58" i="28" s="1"/>
  <c r="G44" i="26" s="1"/>
  <c r="W14" i="28" a="1"/>
  <c r="W14" i="28" s="1"/>
  <c r="I66" i="28" s="1"/>
  <c r="G52" i="26" s="1"/>
  <c r="W22" i="28" a="1"/>
  <c r="W22" i="28" s="1"/>
  <c r="I74" i="28" s="1"/>
  <c r="G60" i="26" s="1"/>
  <c r="W30" i="28" a="1"/>
  <c r="W30" i="28" s="1"/>
  <c r="I82" i="28" s="1"/>
  <c r="G68" i="26" s="1"/>
  <c r="W7" i="28" a="1"/>
  <c r="W7" i="28" s="1"/>
  <c r="I59" i="28" s="1"/>
  <c r="G45" i="26" s="1"/>
  <c r="W15" i="28" a="1"/>
  <c r="W15" i="28" s="1"/>
  <c r="I67" i="28" s="1"/>
  <c r="G53" i="26" s="1"/>
  <c r="W23" i="28" a="1"/>
  <c r="W23" i="28" s="1"/>
  <c r="I75" i="28" s="1"/>
  <c r="G61" i="26" s="1"/>
  <c r="W31" i="28" a="1"/>
  <c r="W31" i="28" s="1"/>
  <c r="W1" i="28" a="1"/>
  <c r="W1" i="28" s="1"/>
  <c r="I53" i="28" s="1"/>
  <c r="AI17" i="28" a="1"/>
  <c r="AI17" i="28" s="1"/>
  <c r="I209" i="28" s="1"/>
  <c r="G195" i="26" s="1"/>
  <c r="AO6" i="28" a="1"/>
  <c r="AO6" i="28" s="1"/>
  <c r="I268" i="28" s="1"/>
  <c r="G254" i="26" s="1"/>
  <c r="AO13" i="28" a="1"/>
  <c r="AO13" i="28" s="1"/>
  <c r="I275" i="28" s="1"/>
  <c r="G261" i="26" s="1"/>
  <c r="AO19" i="28" a="1"/>
  <c r="AO19" i="28" s="1"/>
  <c r="I281" i="28" s="1"/>
  <c r="G267" i="26" s="1"/>
  <c r="AO32" i="28" a="1"/>
  <c r="AO32" i="28" s="1"/>
  <c r="AO7" i="28" a="1"/>
  <c r="AO7" i="28" s="1"/>
  <c r="I269" i="28" s="1"/>
  <c r="G255" i="26" s="1"/>
  <c r="AO20" i="28" a="1"/>
  <c r="AO20" i="28" s="1"/>
  <c r="I282" i="28" s="1"/>
  <c r="G268" i="26" s="1"/>
  <c r="AO26" i="28" a="1"/>
  <c r="AO26" i="28" s="1"/>
  <c r="AO33" i="28" a="1"/>
  <c r="AO33" i="28" s="1"/>
  <c r="AO8" i="28" a="1"/>
  <c r="AO8" i="28" s="1"/>
  <c r="I270" i="28" s="1"/>
  <c r="G256" i="26" s="1"/>
  <c r="AO14" i="28" a="1"/>
  <c r="AO14" i="28" s="1"/>
  <c r="I276" i="28" s="1"/>
  <c r="G262" i="26" s="1"/>
  <c r="AO21" i="28" a="1"/>
  <c r="AO21" i="28" s="1"/>
  <c r="I283" i="28" s="1"/>
  <c r="G269" i="26" s="1"/>
  <c r="AO27" i="28" a="1"/>
  <c r="AO27" i="28" s="1"/>
  <c r="AO2" i="28" a="1"/>
  <c r="AO2" i="28" s="1"/>
  <c r="I264" i="28" s="1"/>
  <c r="G250" i="26" s="1"/>
  <c r="AO9" i="28" a="1"/>
  <c r="AO9" i="28" s="1"/>
  <c r="I271" i="28" s="1"/>
  <c r="G257" i="26" s="1"/>
  <c r="AO15" i="28" a="1"/>
  <c r="AO15" i="28" s="1"/>
  <c r="I277" i="28" s="1"/>
  <c r="G263" i="26" s="1"/>
  <c r="AO28" i="28" a="1"/>
  <c r="AO28" i="28" s="1"/>
  <c r="AO34" i="28" a="1"/>
  <c r="AO34" i="28" s="1"/>
  <c r="I296" i="28" s="1"/>
  <c r="G282" i="26" s="1"/>
  <c r="AO3" i="28" a="1"/>
  <c r="AO3" i="28" s="1"/>
  <c r="I265" i="28" s="1"/>
  <c r="G251" i="26" s="1"/>
  <c r="AO16" i="28" a="1"/>
  <c r="AO16" i="28" s="1"/>
  <c r="I278" i="28" s="1"/>
  <c r="G264" i="26" s="1"/>
  <c r="AO22" i="28" a="1"/>
  <c r="AO22" i="28" s="1"/>
  <c r="I284" i="28" s="1"/>
  <c r="G270" i="26" s="1"/>
  <c r="AO29" i="28" a="1"/>
  <c r="AO29" i="28" s="1"/>
  <c r="I291" i="28" s="1"/>
  <c r="G277" i="26" s="1"/>
  <c r="AO35" i="28" a="1"/>
  <c r="AO35" i="28" s="1"/>
  <c r="I297" i="28" s="1"/>
  <c r="G283" i="26" s="1"/>
  <c r="AO12" i="28" a="1"/>
  <c r="AO12" i="28" s="1"/>
  <c r="I274" i="28" s="1"/>
  <c r="G260" i="26" s="1"/>
  <c r="AO18" i="28" a="1"/>
  <c r="AO18" i="28" s="1"/>
  <c r="I280" i="28" s="1"/>
  <c r="G266" i="26" s="1"/>
  <c r="AO25" i="28" a="1"/>
  <c r="AO25" i="28" s="1"/>
  <c r="I287" i="28" s="1"/>
  <c r="G273" i="26" s="1"/>
  <c r="AO31" i="28" a="1"/>
  <c r="AO31" i="28" s="1"/>
  <c r="I293" i="28" s="1"/>
  <c r="G279" i="26" s="1"/>
  <c r="AO11" i="28" a="1"/>
  <c r="AO11" i="28" s="1"/>
  <c r="I273" i="28" s="1"/>
  <c r="G259" i="26" s="1"/>
  <c r="AO17" i="28" a="1"/>
  <c r="AO17" i="28" s="1"/>
  <c r="I279" i="28" s="1"/>
  <c r="G265" i="26" s="1"/>
  <c r="AO5" i="28" a="1"/>
  <c r="AO5" i="28" s="1"/>
  <c r="I267" i="28" s="1"/>
  <c r="G253" i="26" s="1"/>
  <c r="AO23" i="28" a="1"/>
  <c r="AO23" i="28" s="1"/>
  <c r="AO24" i="28" a="1"/>
  <c r="AO24" i="28" s="1"/>
  <c r="I286" i="28" s="1"/>
  <c r="G272" i="26" s="1"/>
  <c r="AO30" i="28" a="1"/>
  <c r="AO30" i="28" s="1"/>
  <c r="I292" i="28" s="1"/>
  <c r="G278" i="26" s="1"/>
  <c r="AO1" i="28" a="1"/>
  <c r="AO1" i="28" s="1"/>
  <c r="I263" i="28" s="1"/>
  <c r="G249" i="26" s="1"/>
  <c r="AO4" i="28" a="1"/>
  <c r="AO4" i="28" s="1"/>
  <c r="I266" i="28" s="1"/>
  <c r="G252" i="26" s="1"/>
  <c r="AO10" i="28" a="1"/>
  <c r="AO10" i="28" s="1"/>
  <c r="I272" i="28" s="1"/>
  <c r="G258" i="26" s="1"/>
  <c r="AC4" i="28" a="1"/>
  <c r="AC4" i="28" s="1"/>
  <c r="I126" i="28" s="1"/>
  <c r="G112" i="26" s="1"/>
  <c r="AC11" i="28" a="1"/>
  <c r="AC11" i="28" s="1"/>
  <c r="I133" i="28" s="1"/>
  <c r="G119" i="26" s="1"/>
  <c r="AC19" i="28" a="1"/>
  <c r="AC19" i="28" s="1"/>
  <c r="I141" i="28" s="1"/>
  <c r="G127" i="26" s="1"/>
  <c r="AC27" i="28" a="1"/>
  <c r="AC27" i="28" s="1"/>
  <c r="AC35" i="28" a="1"/>
  <c r="AC35" i="28" s="1"/>
  <c r="I157" i="28" s="1"/>
  <c r="G143" i="26" s="1"/>
  <c r="AC12" i="28" a="1"/>
  <c r="AC12" i="28" s="1"/>
  <c r="I134" i="28" s="1"/>
  <c r="G120" i="26" s="1"/>
  <c r="AC20" i="28" a="1"/>
  <c r="AC20" i="28" s="1"/>
  <c r="I142" i="28" s="1"/>
  <c r="G128" i="26" s="1"/>
  <c r="AC28" i="28" a="1"/>
  <c r="AC28" i="28" s="1"/>
  <c r="AC1" i="28" a="1"/>
  <c r="AC1" i="28" s="1"/>
  <c r="I123" i="28" s="1"/>
  <c r="G109" i="26" s="1"/>
  <c r="AC5" i="28" a="1"/>
  <c r="AC5" i="28" s="1"/>
  <c r="I127" i="28" s="1"/>
  <c r="G113" i="26" s="1"/>
  <c r="AC13" i="28" a="1"/>
  <c r="AC13" i="28" s="1"/>
  <c r="I135" i="28" s="1"/>
  <c r="G121" i="26" s="1"/>
  <c r="AC21" i="28" a="1"/>
  <c r="AC21" i="28" s="1"/>
  <c r="I143" i="28" s="1"/>
  <c r="G129" i="26" s="1"/>
  <c r="AC29" i="28" a="1"/>
  <c r="AC29" i="28" s="1"/>
  <c r="I151" i="28" s="1"/>
  <c r="G137" i="26" s="1"/>
  <c r="AC6" i="28" a="1"/>
  <c r="AC6" i="28" s="1"/>
  <c r="I128" i="28" s="1"/>
  <c r="G114" i="26" s="1"/>
  <c r="AC14" i="28" a="1"/>
  <c r="AC14" i="28" s="1"/>
  <c r="I136" i="28" s="1"/>
  <c r="G122" i="26" s="1"/>
  <c r="AC22" i="28" a="1"/>
  <c r="AC22" i="28" s="1"/>
  <c r="I144" i="28" s="1"/>
  <c r="G130" i="26" s="1"/>
  <c r="AC30" i="28" a="1"/>
  <c r="AC30" i="28" s="1"/>
  <c r="I152" i="28" s="1"/>
  <c r="G138" i="26" s="1"/>
  <c r="AC7" i="28" a="1"/>
  <c r="AC7" i="28" s="1"/>
  <c r="I129" i="28" s="1"/>
  <c r="G115" i="26" s="1"/>
  <c r="AC15" i="28" a="1"/>
  <c r="AC15" i="28" s="1"/>
  <c r="I137" i="28" s="1"/>
  <c r="G123" i="26" s="1"/>
  <c r="AC23" i="28" a="1"/>
  <c r="AC23" i="28" s="1"/>
  <c r="AC31" i="28" a="1"/>
  <c r="AC31" i="28" s="1"/>
  <c r="AC2" i="28" a="1"/>
  <c r="AC2" i="28" s="1"/>
  <c r="I124" i="28" s="1"/>
  <c r="G110" i="26" s="1"/>
  <c r="AC8" i="28" a="1"/>
  <c r="AC8" i="28" s="1"/>
  <c r="I130" i="28" s="1"/>
  <c r="G116" i="26" s="1"/>
  <c r="AC16" i="28" a="1"/>
  <c r="AC16" i="28" s="1"/>
  <c r="I138" i="28" s="1"/>
  <c r="G124" i="26" s="1"/>
  <c r="AC24" i="28" a="1"/>
  <c r="AC24" i="28" s="1"/>
  <c r="I146" i="28" s="1"/>
  <c r="G132" i="26" s="1"/>
  <c r="AC32" i="28" a="1"/>
  <c r="AC32" i="28" s="1"/>
  <c r="I154" i="28" s="1"/>
  <c r="G140" i="26" s="1"/>
  <c r="AC3" i="28" a="1"/>
  <c r="AC3" i="28" s="1"/>
  <c r="I125" i="28" s="1"/>
  <c r="G111" i="26" s="1"/>
  <c r="AC9" i="28" a="1"/>
  <c r="AC9" i="28" s="1"/>
  <c r="I131" i="28" s="1"/>
  <c r="G117" i="26" s="1"/>
  <c r="AC17" i="28" a="1"/>
  <c r="AC17" i="28" s="1"/>
  <c r="I139" i="28" s="1"/>
  <c r="G125" i="26" s="1"/>
  <c r="AC25" i="28" a="1"/>
  <c r="AC25" i="28" s="1"/>
  <c r="I147" i="28" s="1"/>
  <c r="G133" i="26" s="1"/>
  <c r="AC33" i="28" a="1"/>
  <c r="AC33" i="28" s="1"/>
  <c r="I155" i="28" s="1"/>
  <c r="G141" i="26" s="1"/>
  <c r="AC10" i="28" a="1"/>
  <c r="AC10" i="28" s="1"/>
  <c r="I132" i="28" s="1"/>
  <c r="G118" i="26" s="1"/>
  <c r="AC18" i="28" a="1"/>
  <c r="AC18" i="28" s="1"/>
  <c r="I140" i="28" s="1"/>
  <c r="G126" i="26" s="1"/>
  <c r="AC26" i="28" a="1"/>
  <c r="AC26" i="28" s="1"/>
  <c r="I148" i="28" s="1"/>
  <c r="G134" i="26" s="1"/>
  <c r="AC34" i="28" a="1"/>
  <c r="AC34" i="28" s="1"/>
  <c r="I156" i="28" s="1"/>
  <c r="G142" i="26" s="1"/>
  <c r="AI22" i="28" a="1"/>
  <c r="AI22" i="28" s="1"/>
  <c r="I214" i="28" s="1"/>
  <c r="G200" i="26" s="1"/>
  <c r="AI28" i="28" a="1"/>
  <c r="AI28" i="28" s="1"/>
  <c r="I220" i="28" s="1"/>
  <c r="G206" i="26" s="1"/>
  <c r="BD6" i="28" a="1"/>
  <c r="BD6" i="28" s="1"/>
  <c r="I443" i="28" s="1"/>
  <c r="G429" i="26" s="1"/>
  <c r="BD19" i="28" a="1"/>
  <c r="BD19" i="28" s="1"/>
  <c r="I456" i="28" s="1"/>
  <c r="G442" i="26" s="1"/>
  <c r="BD25" i="28" a="1"/>
  <c r="BD25" i="28" s="1"/>
  <c r="I462" i="28" s="1"/>
  <c r="G448" i="26" s="1"/>
  <c r="BD32" i="28" a="1"/>
  <c r="BD32" i="28" s="1"/>
  <c r="BD7" i="28" a="1"/>
  <c r="BD7" i="28" s="1"/>
  <c r="I444" i="28" s="1"/>
  <c r="G430" i="26" s="1"/>
  <c r="BD13" i="28" a="1"/>
  <c r="BD13" i="28" s="1"/>
  <c r="I450" i="28" s="1"/>
  <c r="G436" i="26" s="1"/>
  <c r="BD20" i="28" a="1"/>
  <c r="BD20" i="28" s="1"/>
  <c r="I457" i="28" s="1"/>
  <c r="G443" i="26" s="1"/>
  <c r="BD26" i="28" a="1"/>
  <c r="BD26" i="28" s="1"/>
  <c r="BD33" i="28" a="1"/>
  <c r="BD33" i="28" s="1"/>
  <c r="BD2" i="28" a="1"/>
  <c r="BD2" i="28" s="1"/>
  <c r="I439" i="28" s="1"/>
  <c r="G425" i="26" s="1"/>
  <c r="BD8" i="28" a="1"/>
  <c r="BD8" i="28" s="1"/>
  <c r="I445" i="28" s="1"/>
  <c r="G431" i="26" s="1"/>
  <c r="BD3" i="28" a="1"/>
  <c r="BD3" i="28" s="1"/>
  <c r="I440" i="28" s="1"/>
  <c r="G426" i="26" s="1"/>
  <c r="BD15" i="28" a="1"/>
  <c r="BD15" i="28" s="1"/>
  <c r="I452" i="28" s="1"/>
  <c r="G438" i="26" s="1"/>
  <c r="BD21" i="28" a="1"/>
  <c r="BD21" i="28" s="1"/>
  <c r="I458" i="28" s="1"/>
  <c r="G444" i="26" s="1"/>
  <c r="BD28" i="28" a="1"/>
  <c r="BD28" i="28" s="1"/>
  <c r="BD35" i="28" a="1"/>
  <c r="BD35" i="28" s="1"/>
  <c r="I472" i="28" s="1"/>
  <c r="G458" i="26" s="1"/>
  <c r="BD9" i="28" a="1"/>
  <c r="BD9" i="28" s="1"/>
  <c r="I446" i="28" s="1"/>
  <c r="G432" i="26" s="1"/>
  <c r="BD16" i="28" a="1"/>
  <c r="BD16" i="28" s="1"/>
  <c r="I453" i="28" s="1"/>
  <c r="G439" i="26" s="1"/>
  <c r="BD22" i="28" a="1"/>
  <c r="BD22" i="28" s="1"/>
  <c r="I459" i="28" s="1"/>
  <c r="G445" i="26" s="1"/>
  <c r="BD1" i="28" a="1"/>
  <c r="BD1" i="28" s="1"/>
  <c r="I438" i="28" s="1"/>
  <c r="G424" i="26" s="1"/>
  <c r="BD5" i="28" a="1"/>
  <c r="BD5" i="28" s="1"/>
  <c r="I442" i="28" s="1"/>
  <c r="G428" i="26" s="1"/>
  <c r="BD12" i="28" a="1"/>
  <c r="BD12" i="28" s="1"/>
  <c r="I449" i="28" s="1"/>
  <c r="G435" i="26" s="1"/>
  <c r="BD18" i="28" a="1"/>
  <c r="BD18" i="28" s="1"/>
  <c r="I455" i="28" s="1"/>
  <c r="G441" i="26" s="1"/>
  <c r="BD31" i="28" a="1"/>
  <c r="BD31" i="28" s="1"/>
  <c r="I468" i="28" s="1"/>
  <c r="G454" i="26" s="1"/>
  <c r="BD34" i="28" a="1"/>
  <c r="BD34" i="28" s="1"/>
  <c r="I471" i="28" s="1"/>
  <c r="G457" i="26" s="1"/>
  <c r="BD17" i="28" a="1"/>
  <c r="BD17" i="28" s="1"/>
  <c r="I454" i="28" s="1"/>
  <c r="G440" i="26" s="1"/>
  <c r="BD29" i="28" a="1"/>
  <c r="BD29" i="28" s="1"/>
  <c r="I466" i="28" s="1"/>
  <c r="G452" i="26" s="1"/>
  <c r="BD4" i="28" a="1"/>
  <c r="BD4" i="28" s="1"/>
  <c r="I441" i="28" s="1"/>
  <c r="G427" i="26" s="1"/>
  <c r="BD23" i="28" a="1"/>
  <c r="BD23" i="28" s="1"/>
  <c r="I460" i="28" s="1"/>
  <c r="G446" i="26" s="1"/>
  <c r="BD11" i="28" a="1"/>
  <c r="BD11" i="28" s="1"/>
  <c r="I448" i="28" s="1"/>
  <c r="G434" i="26" s="1"/>
  <c r="BD14" i="28" a="1"/>
  <c r="BD14" i="28" s="1"/>
  <c r="I451" i="28" s="1"/>
  <c r="G437" i="26" s="1"/>
  <c r="BD24" i="28" a="1"/>
  <c r="BD24" i="28" s="1"/>
  <c r="I461" i="28" s="1"/>
  <c r="G447" i="26" s="1"/>
  <c r="BD10" i="28" a="1"/>
  <c r="BD10" i="28" s="1"/>
  <c r="I447" i="28" s="1"/>
  <c r="G433" i="26" s="1"/>
  <c r="BD27" i="28" a="1"/>
  <c r="BD27" i="28" s="1"/>
  <c r="BD30" i="28" a="1"/>
  <c r="BD30" i="28" s="1"/>
  <c r="I467" i="28" s="1"/>
  <c r="G453" i="26" s="1"/>
  <c r="AI26" i="28" a="1"/>
  <c r="AI26" i="28" s="1"/>
  <c r="I218" i="28" s="1"/>
  <c r="G204" i="26" s="1"/>
  <c r="AI25" i="28" a="1"/>
  <c r="AI25" i="28" s="1"/>
  <c r="I217" i="28" s="1"/>
  <c r="G203" i="26" s="1"/>
  <c r="AI24" i="28" a="1"/>
  <c r="AI24" i="28" s="1"/>
  <c r="I216" i="28" s="1"/>
  <c r="G202" i="26" s="1"/>
  <c r="AF6" i="28" a="1"/>
  <c r="AF6" i="28" s="1"/>
  <c r="I163" i="28" s="1"/>
  <c r="G149" i="26" s="1"/>
  <c r="AF14" i="28" a="1"/>
  <c r="AF14" i="28" s="1"/>
  <c r="I171" i="28" s="1"/>
  <c r="G157" i="26" s="1"/>
  <c r="AF22" i="28" a="1"/>
  <c r="AF22" i="28" s="1"/>
  <c r="I179" i="28" s="1"/>
  <c r="G165" i="26" s="1"/>
  <c r="AF30" i="28" a="1"/>
  <c r="AF30" i="28" s="1"/>
  <c r="I187" i="28" s="1"/>
  <c r="G173" i="26" s="1"/>
  <c r="AF7" i="28" a="1"/>
  <c r="AF7" i="28" s="1"/>
  <c r="I164" i="28" s="1"/>
  <c r="G150" i="26" s="1"/>
  <c r="AF15" i="28" a="1"/>
  <c r="AF15" i="28" s="1"/>
  <c r="I172" i="28" s="1"/>
  <c r="G158" i="26" s="1"/>
  <c r="AF23" i="28" a="1"/>
  <c r="AF23" i="28" s="1"/>
  <c r="I180" i="28" s="1"/>
  <c r="G166" i="26" s="1"/>
  <c r="AF31" i="28" a="1"/>
  <c r="AF31" i="28" s="1"/>
  <c r="AF2" i="28" a="1"/>
  <c r="AF2" i="28" s="1"/>
  <c r="I159" i="28" s="1"/>
  <c r="G145" i="26" s="1"/>
  <c r="AF8" i="28" a="1"/>
  <c r="AF8" i="28" s="1"/>
  <c r="I165" i="28" s="1"/>
  <c r="G151" i="26" s="1"/>
  <c r="AF16" i="28" a="1"/>
  <c r="AF16" i="28" s="1"/>
  <c r="I173" i="28" s="1"/>
  <c r="G159" i="26" s="1"/>
  <c r="AF24" i="28" a="1"/>
  <c r="AF24" i="28" s="1"/>
  <c r="I181" i="28" s="1"/>
  <c r="G167" i="26" s="1"/>
  <c r="AF32" i="28" a="1"/>
  <c r="AF32" i="28" s="1"/>
  <c r="AF3" i="28" a="1"/>
  <c r="AF3" i="28" s="1"/>
  <c r="I160" i="28" s="1"/>
  <c r="G146" i="26" s="1"/>
  <c r="AF9" i="28" a="1"/>
  <c r="AF9" i="28" s="1"/>
  <c r="I166" i="28" s="1"/>
  <c r="G152" i="26" s="1"/>
  <c r="AF17" i="28" a="1"/>
  <c r="AF17" i="28" s="1"/>
  <c r="I174" i="28" s="1"/>
  <c r="G160" i="26" s="1"/>
  <c r="AF25" i="28" a="1"/>
  <c r="AF25" i="28" s="1"/>
  <c r="I182" i="28" s="1"/>
  <c r="G168" i="26" s="1"/>
  <c r="AF33" i="28" a="1"/>
  <c r="AF33" i="28" s="1"/>
  <c r="AF10" i="28" a="1"/>
  <c r="AF10" i="28" s="1"/>
  <c r="I167" i="28" s="1"/>
  <c r="G153" i="26" s="1"/>
  <c r="AF18" i="28" a="1"/>
  <c r="AF18" i="28" s="1"/>
  <c r="I175" i="28" s="1"/>
  <c r="G161" i="26" s="1"/>
  <c r="AF26" i="28" a="1"/>
  <c r="AF26" i="28" s="1"/>
  <c r="AF34" i="28" a="1"/>
  <c r="AF34" i="28" s="1"/>
  <c r="I191" i="28" s="1"/>
  <c r="G177" i="26" s="1"/>
  <c r="AF4" i="28" a="1"/>
  <c r="AF4" i="28" s="1"/>
  <c r="I161" i="28" s="1"/>
  <c r="G147" i="26" s="1"/>
  <c r="AF11" i="28" a="1"/>
  <c r="AF11" i="28" s="1"/>
  <c r="I168" i="28" s="1"/>
  <c r="G154" i="26" s="1"/>
  <c r="AF19" i="28" a="1"/>
  <c r="AF19" i="28" s="1"/>
  <c r="I176" i="28" s="1"/>
  <c r="G162" i="26" s="1"/>
  <c r="AF27" i="28" a="1"/>
  <c r="AF27" i="28" s="1"/>
  <c r="AF35" i="28" a="1"/>
  <c r="AF35" i="28" s="1"/>
  <c r="I192" i="28" s="1"/>
  <c r="G178" i="26" s="1"/>
  <c r="AF12" i="28" a="1"/>
  <c r="AF12" i="28" s="1"/>
  <c r="I169" i="28" s="1"/>
  <c r="G155" i="26" s="1"/>
  <c r="AF20" i="28" a="1"/>
  <c r="AF20" i="28" s="1"/>
  <c r="I177" i="28" s="1"/>
  <c r="G163" i="26" s="1"/>
  <c r="AF28" i="28" a="1"/>
  <c r="AF28" i="28" s="1"/>
  <c r="AF1" i="28" a="1"/>
  <c r="AF1" i="28" s="1"/>
  <c r="I158" i="28" s="1"/>
  <c r="G144" i="26" s="1"/>
  <c r="AF5" i="28" a="1"/>
  <c r="AF5" i="28" s="1"/>
  <c r="I162" i="28" s="1"/>
  <c r="G148" i="26" s="1"/>
  <c r="AF13" i="28" a="1"/>
  <c r="AF13" i="28" s="1"/>
  <c r="I170" i="28" s="1"/>
  <c r="G156" i="26" s="1"/>
  <c r="AF21" i="28" a="1"/>
  <c r="AF21" i="28" s="1"/>
  <c r="I178" i="28" s="1"/>
  <c r="G164" i="26" s="1"/>
  <c r="AF29" i="28" a="1"/>
  <c r="AF29" i="28" s="1"/>
  <c r="I186" i="28" s="1"/>
  <c r="G172" i="26" s="1"/>
  <c r="AI27" i="28" a="1"/>
  <c r="AI27" i="28" s="1"/>
  <c r="I219" i="28" s="1"/>
  <c r="G205" i="26" s="1"/>
  <c r="AU7" i="28" a="1"/>
  <c r="AU7" i="28" s="1"/>
  <c r="I339" i="28" s="1"/>
  <c r="G325" i="26" s="1"/>
  <c r="AU18" i="28" a="1"/>
  <c r="AU18" i="28" s="1"/>
  <c r="I350" i="28" s="1"/>
  <c r="G336" i="26" s="1"/>
  <c r="AU31" i="28" a="1"/>
  <c r="AU31" i="28" s="1"/>
  <c r="I363" i="28" s="1"/>
  <c r="G349" i="26" s="1"/>
  <c r="AU2" i="28" a="1"/>
  <c r="AU2" i="28" s="1"/>
  <c r="I334" i="28" s="1"/>
  <c r="G320" i="26" s="1"/>
  <c r="AU8" i="28" a="1"/>
  <c r="AU8" i="28" s="1"/>
  <c r="I340" i="28" s="1"/>
  <c r="G326" i="26" s="1"/>
  <c r="AU13" i="28" a="1"/>
  <c r="AU13" i="28" s="1"/>
  <c r="I345" i="28" s="1"/>
  <c r="G331" i="26" s="1"/>
  <c r="AU19" i="28" a="1"/>
  <c r="AU19" i="28" s="1"/>
  <c r="I351" i="28" s="1"/>
  <c r="G337" i="26" s="1"/>
  <c r="AU25" i="28" a="1"/>
  <c r="AU25" i="28" s="1"/>
  <c r="I357" i="28" s="1"/>
  <c r="G343" i="26" s="1"/>
  <c r="AU32" i="28" a="1"/>
  <c r="AU32" i="28" s="1"/>
  <c r="AU3" i="28" a="1"/>
  <c r="AU3" i="28" s="1"/>
  <c r="I335" i="28" s="1"/>
  <c r="G321" i="26" s="1"/>
  <c r="AU20" i="28" a="1"/>
  <c r="AU20" i="28" s="1"/>
  <c r="I352" i="28" s="1"/>
  <c r="G338" i="26" s="1"/>
  <c r="AU26" i="28" a="1"/>
  <c r="AU26" i="28" s="1"/>
  <c r="AU4" i="28" a="1"/>
  <c r="AU4" i="28" s="1"/>
  <c r="I336" i="28" s="1"/>
  <c r="G322" i="26" s="1"/>
  <c r="AU9" i="28" a="1"/>
  <c r="AU9" i="28" s="1"/>
  <c r="I341" i="28" s="1"/>
  <c r="G327" i="26" s="1"/>
  <c r="AU14" i="28" a="1"/>
  <c r="AU14" i="28" s="1"/>
  <c r="I346" i="28" s="1"/>
  <c r="G332" i="26" s="1"/>
  <c r="AU27" i="28" a="1"/>
  <c r="AU27" i="28" s="1"/>
  <c r="AU33" i="28" a="1"/>
  <c r="AU33" i="28" s="1"/>
  <c r="AU15" i="28" a="1"/>
  <c r="AU15" i="28" s="1"/>
  <c r="I347" i="28" s="1"/>
  <c r="G333" i="26" s="1"/>
  <c r="AU21" i="28" a="1"/>
  <c r="AU21" i="28" s="1"/>
  <c r="I353" i="28" s="1"/>
  <c r="G339" i="26" s="1"/>
  <c r="AU28" i="28" a="1"/>
  <c r="AU28" i="28" s="1"/>
  <c r="AU34" i="28" a="1"/>
  <c r="AU34" i="28" s="1"/>
  <c r="I366" i="28" s="1"/>
  <c r="G352" i="26" s="1"/>
  <c r="AU6" i="28" a="1"/>
  <c r="AU6" i="28" s="1"/>
  <c r="I338" i="28" s="1"/>
  <c r="G324" i="26" s="1"/>
  <c r="AU12" i="28" a="1"/>
  <c r="AU12" i="28" s="1"/>
  <c r="I344" i="28" s="1"/>
  <c r="G330" i="26" s="1"/>
  <c r="AU17" i="28" a="1"/>
  <c r="AU17" i="28" s="1"/>
  <c r="I349" i="28" s="1"/>
  <c r="G335" i="26" s="1"/>
  <c r="AU24" i="28" a="1"/>
  <c r="AU24" i="28" s="1"/>
  <c r="I356" i="28" s="1"/>
  <c r="G342" i="26" s="1"/>
  <c r="AU30" i="28" a="1"/>
  <c r="AU30" i="28" s="1"/>
  <c r="I362" i="28" s="1"/>
  <c r="G348" i="26" s="1"/>
  <c r="AU16" i="28" a="1"/>
  <c r="AU16" i="28" s="1"/>
  <c r="I348" i="28" s="1"/>
  <c r="G334" i="26" s="1"/>
  <c r="AU22" i="28" a="1"/>
  <c r="AU22" i="28" s="1"/>
  <c r="I354" i="28" s="1"/>
  <c r="G340" i="26" s="1"/>
  <c r="AU11" i="28" a="1"/>
  <c r="AU11" i="28" s="1"/>
  <c r="I343" i="28" s="1"/>
  <c r="G329" i="26" s="1"/>
  <c r="AU23" i="28" a="1"/>
  <c r="AU23" i="28" s="1"/>
  <c r="AU1" i="28" a="1"/>
  <c r="AU1" i="28" s="1"/>
  <c r="I333" i="28" s="1"/>
  <c r="G319" i="26" s="1"/>
  <c r="AU5" i="28" a="1"/>
  <c r="AU5" i="28" s="1"/>
  <c r="I337" i="28" s="1"/>
  <c r="G323" i="26" s="1"/>
  <c r="AU29" i="28" a="1"/>
  <c r="AU29" i="28" s="1"/>
  <c r="I361" i="28" s="1"/>
  <c r="G347" i="26" s="1"/>
  <c r="AU10" i="28" a="1"/>
  <c r="AU10" i="28" s="1"/>
  <c r="I342" i="28" s="1"/>
  <c r="G328" i="26" s="1"/>
  <c r="AU35" i="28" a="1"/>
  <c r="AU35" i="28" s="1"/>
  <c r="I367" i="28" s="1"/>
  <c r="G353" i="26" s="1"/>
  <c r="BS12" i="28" a="1"/>
  <c r="BS12" i="28" s="1"/>
  <c r="I624" i="28" s="1"/>
  <c r="G610" i="26" s="1"/>
  <c r="BS18" i="28" a="1"/>
  <c r="BS18" i="28" s="1"/>
  <c r="I630" i="28" s="1"/>
  <c r="G616" i="26" s="1"/>
  <c r="BS26" i="28" a="1"/>
  <c r="BS26" i="28" s="1"/>
  <c r="BS34" i="28" a="1"/>
  <c r="BS34" i="28" s="1"/>
  <c r="I646" i="28" s="1"/>
  <c r="G632" i="26" s="1"/>
  <c r="BS6" i="28" a="1"/>
  <c r="BS6" i="28" s="1"/>
  <c r="I618" i="28" s="1"/>
  <c r="G604" i="26" s="1"/>
  <c r="BS13" i="28" a="1"/>
  <c r="BS13" i="28" s="1"/>
  <c r="I625" i="28" s="1"/>
  <c r="G611" i="26" s="1"/>
  <c r="BS19" i="28" a="1"/>
  <c r="BS19" i="28" s="1"/>
  <c r="I631" i="28" s="1"/>
  <c r="G617" i="26" s="1"/>
  <c r="BS27" i="28" a="1"/>
  <c r="BS27" i="28" s="1"/>
  <c r="I639" i="28" s="1"/>
  <c r="G625" i="26" s="1"/>
  <c r="BS35" i="28" a="1"/>
  <c r="BS35" i="28" s="1"/>
  <c r="I647" i="28" s="1"/>
  <c r="G633" i="26" s="1"/>
  <c r="BS17" i="28" a="1"/>
  <c r="BS17" i="28" s="1"/>
  <c r="I629" i="28" s="1"/>
  <c r="G615" i="26" s="1"/>
  <c r="BS7" i="28" a="1"/>
  <c r="BS7" i="28" s="1"/>
  <c r="I619" i="28" s="1"/>
  <c r="G605" i="26" s="1"/>
  <c r="BS20" i="28" a="1"/>
  <c r="BS20" i="28" s="1"/>
  <c r="I632" i="28" s="1"/>
  <c r="G618" i="26" s="1"/>
  <c r="BS28" i="28" a="1"/>
  <c r="BS28" i="28" s="1"/>
  <c r="BS4" i="28" a="1"/>
  <c r="BS4" i="28" s="1"/>
  <c r="I616" i="28" s="1"/>
  <c r="G602" i="26" s="1"/>
  <c r="BS25" i="28" a="1"/>
  <c r="BS25" i="28" s="1"/>
  <c r="I637" i="28" s="1"/>
  <c r="G623" i="26" s="1"/>
  <c r="BS8" i="28" a="1"/>
  <c r="BS8" i="28" s="1"/>
  <c r="I620" i="28" s="1"/>
  <c r="G606" i="26" s="1"/>
  <c r="BS14" i="28" a="1"/>
  <c r="BS14" i="28" s="1"/>
  <c r="I626" i="28" s="1"/>
  <c r="G612" i="26" s="1"/>
  <c r="BS21" i="28" a="1"/>
  <c r="BS21" i="28" s="1"/>
  <c r="I633" i="28" s="1"/>
  <c r="G619" i="26" s="1"/>
  <c r="BS29" i="28" a="1"/>
  <c r="BS29" i="28" s="1"/>
  <c r="I641" i="28" s="1"/>
  <c r="G627" i="26" s="1"/>
  <c r="BS32" i="28" a="1"/>
  <c r="BS32" i="28" s="1"/>
  <c r="BS5" i="28" a="1"/>
  <c r="BS5" i="28" s="1"/>
  <c r="I617" i="28" s="1"/>
  <c r="G603" i="26" s="1"/>
  <c r="BS2" i="28" a="1"/>
  <c r="BS2" i="28" s="1"/>
  <c r="I614" i="28" s="1"/>
  <c r="G600" i="26" s="1"/>
  <c r="BS9" i="28" a="1"/>
  <c r="BS9" i="28" s="1"/>
  <c r="I621" i="28" s="1"/>
  <c r="G607" i="26" s="1"/>
  <c r="BS15" i="28" a="1"/>
  <c r="BS15" i="28" s="1"/>
  <c r="I627" i="28" s="1"/>
  <c r="G613" i="26" s="1"/>
  <c r="BS22" i="28" a="1"/>
  <c r="BS22" i="28" s="1"/>
  <c r="I634" i="28" s="1"/>
  <c r="G620" i="26" s="1"/>
  <c r="BS30" i="28" a="1"/>
  <c r="BS30" i="28" s="1"/>
  <c r="I642" i="28" s="1"/>
  <c r="G628" i="26" s="1"/>
  <c r="BS1" i="28" a="1"/>
  <c r="BS1" i="28" s="1"/>
  <c r="I613" i="28" s="1"/>
  <c r="G599" i="26" s="1"/>
  <c r="BS10" i="28" a="1"/>
  <c r="BS10" i="28" s="1"/>
  <c r="I622" i="28" s="1"/>
  <c r="G608" i="26" s="1"/>
  <c r="BS33" i="28" a="1"/>
  <c r="BS33" i="28" s="1"/>
  <c r="BS3" i="28" a="1"/>
  <c r="BS3" i="28" s="1"/>
  <c r="I615" i="28" s="1"/>
  <c r="G601" i="26" s="1"/>
  <c r="BS16" i="28" a="1"/>
  <c r="BS16" i="28" s="1"/>
  <c r="I628" i="28" s="1"/>
  <c r="G614" i="26" s="1"/>
  <c r="BS23" i="28" a="1"/>
  <c r="BS23" i="28" s="1"/>
  <c r="I635" i="28" s="1"/>
  <c r="G621" i="26" s="1"/>
  <c r="BS31" i="28" a="1"/>
  <c r="BS31" i="28" s="1"/>
  <c r="BS24" i="28" a="1"/>
  <c r="BS24" i="28" s="1"/>
  <c r="I636" i="28" s="1"/>
  <c r="G622" i="26" s="1"/>
  <c r="BS11" i="28" a="1"/>
  <c r="BS11" i="28" s="1"/>
  <c r="I623" i="28" s="1"/>
  <c r="G609" i="26" s="1"/>
  <c r="AI31" i="28" a="1"/>
  <c r="AI31" i="28" s="1"/>
  <c r="I223" i="28" s="1"/>
  <c r="G209" i="26" s="1"/>
  <c r="AI30" i="28" a="1"/>
  <c r="AI30" i="28" s="1"/>
  <c r="I222" i="28" s="1"/>
  <c r="G208" i="26" s="1"/>
  <c r="AI29" i="28" a="1"/>
  <c r="AI29" i="28" s="1"/>
  <c r="I221" i="28" s="1"/>
  <c r="G207" i="26" s="1"/>
  <c r="AL2" i="28" a="1"/>
  <c r="AL2" i="28" s="1"/>
  <c r="I229" i="28" s="1"/>
  <c r="G215" i="26" s="1"/>
  <c r="AL15" i="28" a="1"/>
  <c r="AL15" i="28" s="1"/>
  <c r="I242" i="28" s="1"/>
  <c r="G228" i="26" s="1"/>
  <c r="AL21" i="28" a="1"/>
  <c r="AL21" i="28" s="1"/>
  <c r="I248" i="28" s="1"/>
  <c r="G234" i="26" s="1"/>
  <c r="AL28" i="28" a="1"/>
  <c r="AL28" i="28" s="1"/>
  <c r="AL34" i="28" a="1"/>
  <c r="AL34" i="28" s="1"/>
  <c r="I261" i="28" s="1"/>
  <c r="G247" i="26" s="1"/>
  <c r="AL3" i="28" a="1"/>
  <c r="AL3" i="28" s="1"/>
  <c r="I230" i="28" s="1"/>
  <c r="G216" i="26" s="1"/>
  <c r="AL9" i="28" a="1"/>
  <c r="AL9" i="28" s="1"/>
  <c r="I236" i="28" s="1"/>
  <c r="G222" i="26" s="1"/>
  <c r="AL16" i="28" a="1"/>
  <c r="AL16" i="28" s="1"/>
  <c r="I243" i="28" s="1"/>
  <c r="G229" i="26" s="1"/>
  <c r="AL22" i="28" a="1"/>
  <c r="AL22" i="28" s="1"/>
  <c r="I249" i="28" s="1"/>
  <c r="G235" i="26" s="1"/>
  <c r="AL35" i="28" a="1"/>
  <c r="AL35" i="28" s="1"/>
  <c r="I262" i="28" s="1"/>
  <c r="G248" i="26" s="1"/>
  <c r="AL4" i="28" a="1"/>
  <c r="AL4" i="28" s="1"/>
  <c r="I231" i="28" s="1"/>
  <c r="G217" i="26" s="1"/>
  <c r="AL10" i="28" a="1"/>
  <c r="AL10" i="28" s="1"/>
  <c r="I237" i="28" s="1"/>
  <c r="G223" i="26" s="1"/>
  <c r="AL23" i="28" a="1"/>
  <c r="AL23" i="28" s="1"/>
  <c r="AL29" i="28" a="1"/>
  <c r="AL29" i="28" s="1"/>
  <c r="I256" i="28" s="1"/>
  <c r="G242" i="26" s="1"/>
  <c r="AL1" i="28" a="1"/>
  <c r="AL1" i="28" s="1"/>
  <c r="I228" i="28" s="1"/>
  <c r="G214" i="26" s="1"/>
  <c r="AL11" i="28" a="1"/>
  <c r="AL11" i="28" s="1"/>
  <c r="I238" i="28" s="1"/>
  <c r="G224" i="26" s="1"/>
  <c r="AL17" i="28" a="1"/>
  <c r="AL17" i="28" s="1"/>
  <c r="I244" i="28" s="1"/>
  <c r="G230" i="26" s="1"/>
  <c r="AL24" i="28" a="1"/>
  <c r="AL24" i="28" s="1"/>
  <c r="I251" i="28" s="1"/>
  <c r="G237" i="26" s="1"/>
  <c r="AL30" i="28" a="1"/>
  <c r="AL30" i="28" s="1"/>
  <c r="I257" i="28" s="1"/>
  <c r="G243" i="26" s="1"/>
  <c r="AL5" i="28" a="1"/>
  <c r="AL5" i="28" s="1"/>
  <c r="I232" i="28" s="1"/>
  <c r="G218" i="26" s="1"/>
  <c r="AL12" i="28" a="1"/>
  <c r="AL12" i="28" s="1"/>
  <c r="I239" i="28" s="1"/>
  <c r="G225" i="26" s="1"/>
  <c r="AL18" i="28" a="1"/>
  <c r="AL18" i="28" s="1"/>
  <c r="I245" i="28" s="1"/>
  <c r="G231" i="26" s="1"/>
  <c r="AL31" i="28" a="1"/>
  <c r="AL31" i="28" s="1"/>
  <c r="AL6" i="28" a="1"/>
  <c r="AL6" i="28" s="1"/>
  <c r="I233" i="28" s="1"/>
  <c r="G219" i="26" s="1"/>
  <c r="AL8" i="28" a="1"/>
  <c r="AL8" i="28" s="1"/>
  <c r="I235" i="28" s="1"/>
  <c r="G221" i="26" s="1"/>
  <c r="AL14" i="28" a="1"/>
  <c r="AL14" i="28" s="1"/>
  <c r="I241" i="28" s="1"/>
  <c r="G227" i="26" s="1"/>
  <c r="AL27" i="28" a="1"/>
  <c r="AL27" i="28" s="1"/>
  <c r="AL33" i="28" a="1"/>
  <c r="AL33" i="28" s="1"/>
  <c r="AL20" i="28" a="1"/>
  <c r="AL20" i="28" s="1"/>
  <c r="I247" i="28" s="1"/>
  <c r="G233" i="26" s="1"/>
  <c r="AL25" i="28" a="1"/>
  <c r="AL25" i="28" s="1"/>
  <c r="I252" i="28" s="1"/>
  <c r="G238" i="26" s="1"/>
  <c r="AL26" i="28" a="1"/>
  <c r="AL26" i="28" s="1"/>
  <c r="AL32" i="28" a="1"/>
  <c r="AL32" i="28" s="1"/>
  <c r="AL19" i="28" a="1"/>
  <c r="AL19" i="28" s="1"/>
  <c r="I246" i="28" s="1"/>
  <c r="G232" i="26" s="1"/>
  <c r="AL7" i="28" a="1"/>
  <c r="AL7" i="28" s="1"/>
  <c r="I234" i="28" s="1"/>
  <c r="G220" i="26" s="1"/>
  <c r="AL13" i="28" a="1"/>
  <c r="AL13" i="28" s="1"/>
  <c r="I240" i="28" s="1"/>
  <c r="G226" i="26" s="1"/>
  <c r="BJ2" i="28" a="1"/>
  <c r="BJ2" i="28" s="1"/>
  <c r="I509" i="28" s="1"/>
  <c r="G495" i="26" s="1"/>
  <c r="BJ15" i="28" a="1"/>
  <c r="BJ15" i="28" s="1"/>
  <c r="I522" i="28" s="1"/>
  <c r="G508" i="26" s="1"/>
  <c r="BJ21" i="28" a="1"/>
  <c r="BJ21" i="28" s="1"/>
  <c r="I528" i="28" s="1"/>
  <c r="G514" i="26" s="1"/>
  <c r="BJ29" i="28" a="1"/>
  <c r="BJ29" i="28" s="1"/>
  <c r="I536" i="28" s="1"/>
  <c r="G522" i="26" s="1"/>
  <c r="BJ3" i="28" a="1"/>
  <c r="BJ3" i="28" s="1"/>
  <c r="I510" i="28" s="1"/>
  <c r="G496" i="26" s="1"/>
  <c r="BJ9" i="28" a="1"/>
  <c r="BJ9" i="28" s="1"/>
  <c r="I516" i="28" s="1"/>
  <c r="G502" i="26" s="1"/>
  <c r="BJ16" i="28" a="1"/>
  <c r="BJ16" i="28" s="1"/>
  <c r="I523" i="28" s="1"/>
  <c r="G509" i="26" s="1"/>
  <c r="BJ22" i="28" a="1"/>
  <c r="BJ22" i="28" s="1"/>
  <c r="I529" i="28" s="1"/>
  <c r="G515" i="26" s="1"/>
  <c r="BJ30" i="28" a="1"/>
  <c r="BJ30" i="28" s="1"/>
  <c r="I537" i="28" s="1"/>
  <c r="G523" i="26" s="1"/>
  <c r="BJ11" i="28" a="1"/>
  <c r="BJ11" i="28" s="1"/>
  <c r="I518" i="28" s="1"/>
  <c r="G504" i="26" s="1"/>
  <c r="BJ17" i="28" a="1"/>
  <c r="BJ17" i="28" s="1"/>
  <c r="I524" i="28" s="1"/>
  <c r="G510" i="26" s="1"/>
  <c r="BJ24" i="28" a="1"/>
  <c r="BJ24" i="28" s="1"/>
  <c r="I531" i="28" s="1"/>
  <c r="G517" i="26" s="1"/>
  <c r="BJ32" i="28" a="1"/>
  <c r="BJ32" i="28" s="1"/>
  <c r="BJ8" i="28" a="1"/>
  <c r="BJ8" i="28" s="1"/>
  <c r="I515" i="28" s="1"/>
  <c r="G501" i="26" s="1"/>
  <c r="BJ14" i="28" a="1"/>
  <c r="BJ14" i="28" s="1"/>
  <c r="I521" i="28" s="1"/>
  <c r="G507" i="26" s="1"/>
  <c r="BJ28" i="28" a="1"/>
  <c r="BJ28" i="28" s="1"/>
  <c r="BJ1" i="28" a="1"/>
  <c r="BJ1" i="28" s="1"/>
  <c r="I508" i="28" s="1"/>
  <c r="G494" i="26" s="1"/>
  <c r="BJ5" i="28" a="1"/>
  <c r="BJ5" i="28" s="1"/>
  <c r="I512" i="28" s="1"/>
  <c r="G498" i="26" s="1"/>
  <c r="BJ18" i="28" a="1"/>
  <c r="BJ18" i="28" s="1"/>
  <c r="I525" i="28" s="1"/>
  <c r="G511" i="26" s="1"/>
  <c r="BJ33" i="28" a="1"/>
  <c r="BJ33" i="28" s="1"/>
  <c r="BJ6" i="28" a="1"/>
  <c r="BJ6" i="28" s="1"/>
  <c r="I513" i="28" s="1"/>
  <c r="G499" i="26" s="1"/>
  <c r="BJ19" i="28" a="1"/>
  <c r="BJ19" i="28" s="1"/>
  <c r="I526" i="28" s="1"/>
  <c r="G512" i="26" s="1"/>
  <c r="BJ34" i="28" a="1"/>
  <c r="BJ34" i="28" s="1"/>
  <c r="I541" i="28" s="1"/>
  <c r="G527" i="26" s="1"/>
  <c r="BJ31" i="28" a="1"/>
  <c r="BJ31" i="28" s="1"/>
  <c r="BJ7" i="28" a="1"/>
  <c r="BJ7" i="28" s="1"/>
  <c r="I514" i="28" s="1"/>
  <c r="G500" i="26" s="1"/>
  <c r="BJ20" i="28" a="1"/>
  <c r="BJ20" i="28" s="1"/>
  <c r="I527" i="28" s="1"/>
  <c r="G513" i="26" s="1"/>
  <c r="BJ35" i="28" a="1"/>
  <c r="BJ35" i="28" s="1"/>
  <c r="I542" i="28" s="1"/>
  <c r="G528" i="26" s="1"/>
  <c r="BJ4" i="28" a="1"/>
  <c r="BJ4" i="28" s="1"/>
  <c r="I511" i="28" s="1"/>
  <c r="G497" i="26" s="1"/>
  <c r="BJ10" i="28" a="1"/>
  <c r="BJ10" i="28" s="1"/>
  <c r="I517" i="28" s="1"/>
  <c r="G503" i="26" s="1"/>
  <c r="BJ23" i="28" a="1"/>
  <c r="BJ23" i="28" s="1"/>
  <c r="BJ27" i="28" a="1"/>
  <c r="BJ27" i="28" s="1"/>
  <c r="I534" i="28" s="1"/>
  <c r="G520" i="26" s="1"/>
  <c r="BJ12" i="28" a="1"/>
  <c r="BJ12" i="28" s="1"/>
  <c r="I519" i="28" s="1"/>
  <c r="G505" i="26" s="1"/>
  <c r="BJ25" i="28" a="1"/>
  <c r="BJ25" i="28" s="1"/>
  <c r="I532" i="28" s="1"/>
  <c r="G518" i="26" s="1"/>
  <c r="BJ26" i="28" a="1"/>
  <c r="BJ26" i="28" s="1"/>
  <c r="BJ13" i="28" a="1"/>
  <c r="BJ13" i="28" s="1"/>
  <c r="I520" i="28" s="1"/>
  <c r="G506" i="26" s="1"/>
  <c r="AI3" i="28" a="1"/>
  <c r="AI3" i="28" s="1"/>
  <c r="I195" i="28" s="1"/>
  <c r="G181" i="26" s="1"/>
  <c r="BA6" i="28" a="1"/>
  <c r="BA6" i="28" s="1"/>
  <c r="I408" i="28" s="1"/>
  <c r="G394" i="26" s="1"/>
  <c r="BA12" i="28" a="1"/>
  <c r="BA12" i="28" s="1"/>
  <c r="I414" i="28" s="1"/>
  <c r="G400" i="26" s="1"/>
  <c r="BA17" i="28" a="1"/>
  <c r="BA17" i="28" s="1"/>
  <c r="I419" i="28" s="1"/>
  <c r="G405" i="26" s="1"/>
  <c r="BA22" i="28" a="1"/>
  <c r="BA22" i="28" s="1"/>
  <c r="I424" i="28" s="1"/>
  <c r="G410" i="26" s="1"/>
  <c r="BA28" i="28" a="1"/>
  <c r="BA28" i="28" s="1"/>
  <c r="BA35" i="28" a="1"/>
  <c r="BA35" i="28" s="1"/>
  <c r="I437" i="28" s="1"/>
  <c r="G423" i="26" s="1"/>
  <c r="BA7" i="28" a="1"/>
  <c r="BA7" i="28" s="1"/>
  <c r="I409" i="28" s="1"/>
  <c r="G395" i="26" s="1"/>
  <c r="BA23" i="28" a="1"/>
  <c r="BA23" i="28" s="1"/>
  <c r="BA1" i="28" a="1"/>
  <c r="BA1" i="28" s="1"/>
  <c r="I403" i="28" s="1"/>
  <c r="G389" i="26" s="1"/>
  <c r="BA2" i="28" a="1"/>
  <c r="BA2" i="28" s="1"/>
  <c r="I404" i="28" s="1"/>
  <c r="G390" i="26" s="1"/>
  <c r="BA8" i="28" a="1"/>
  <c r="BA8" i="28" s="1"/>
  <c r="I410" i="28" s="1"/>
  <c r="G396" i="26" s="1"/>
  <c r="BA13" i="28" a="1"/>
  <c r="BA13" i="28" s="1"/>
  <c r="I415" i="28" s="1"/>
  <c r="G401" i="26" s="1"/>
  <c r="BA18" i="28" a="1"/>
  <c r="BA18" i="28" s="1"/>
  <c r="I420" i="28" s="1"/>
  <c r="G406" i="26" s="1"/>
  <c r="BA24" i="28" a="1"/>
  <c r="BA24" i="28" s="1"/>
  <c r="I426" i="28" s="1"/>
  <c r="G412" i="26" s="1"/>
  <c r="BA29" i="28" a="1"/>
  <c r="BA29" i="28" s="1"/>
  <c r="I431" i="28" s="1"/>
  <c r="G417" i="26" s="1"/>
  <c r="BA3" i="28" a="1"/>
  <c r="BA3" i="28" s="1"/>
  <c r="I405" i="28" s="1"/>
  <c r="G391" i="26" s="1"/>
  <c r="BA19" i="28" a="1"/>
  <c r="BA19" i="28" s="1"/>
  <c r="I421" i="28" s="1"/>
  <c r="G407" i="26" s="1"/>
  <c r="BA30" i="28" a="1"/>
  <c r="BA30" i="28" s="1"/>
  <c r="I432" i="28" s="1"/>
  <c r="G418" i="26" s="1"/>
  <c r="BA4" i="28" a="1"/>
  <c r="BA4" i="28" s="1"/>
  <c r="I406" i="28" s="1"/>
  <c r="G392" i="26" s="1"/>
  <c r="BA9" i="28" a="1"/>
  <c r="BA9" i="28" s="1"/>
  <c r="I411" i="28" s="1"/>
  <c r="G397" i="26" s="1"/>
  <c r="BA14" i="28" a="1"/>
  <c r="BA14" i="28" s="1"/>
  <c r="I416" i="28" s="1"/>
  <c r="G402" i="26" s="1"/>
  <c r="BA20" i="28" a="1"/>
  <c r="BA20" i="28" s="1"/>
  <c r="I422" i="28" s="1"/>
  <c r="G408" i="26" s="1"/>
  <c r="BA25" i="28" a="1"/>
  <c r="BA25" i="28" s="1"/>
  <c r="I427" i="28" s="1"/>
  <c r="G413" i="26" s="1"/>
  <c r="BA31" i="28" a="1"/>
  <c r="BA31" i="28" s="1"/>
  <c r="BA11" i="28" a="1"/>
  <c r="BA11" i="28" s="1"/>
  <c r="I413" i="28" s="1"/>
  <c r="G399" i="26" s="1"/>
  <c r="BA27" i="28" a="1"/>
  <c r="BA27" i="28" s="1"/>
  <c r="BA34" i="28" a="1"/>
  <c r="BA34" i="28" s="1"/>
  <c r="I436" i="28" s="1"/>
  <c r="G422" i="26" s="1"/>
  <c r="BA5" i="28" a="1"/>
  <c r="BA5" i="28" s="1"/>
  <c r="I407" i="28" s="1"/>
  <c r="G393" i="26" s="1"/>
  <c r="BA26" i="28" a="1"/>
  <c r="BA26" i="28" s="1"/>
  <c r="BA32" i="28" a="1"/>
  <c r="BA32" i="28" s="1"/>
  <c r="BA10" i="28" a="1"/>
  <c r="BA10" i="28" s="1"/>
  <c r="I412" i="28" s="1"/>
  <c r="G398" i="26" s="1"/>
  <c r="BA33" i="28" a="1"/>
  <c r="BA33" i="28" s="1"/>
  <c r="BA15" i="28" a="1"/>
  <c r="BA15" i="28" s="1"/>
  <c r="I417" i="28" s="1"/>
  <c r="G403" i="26" s="1"/>
  <c r="BA16" i="28" a="1"/>
  <c r="BA16" i="28" s="1"/>
  <c r="I418" i="28" s="1"/>
  <c r="G404" i="26" s="1"/>
  <c r="BA21" i="28" a="1"/>
  <c r="BA21" i="28" s="1"/>
  <c r="I423" i="28" s="1"/>
  <c r="G409" i="26" s="1"/>
  <c r="BY4" i="28" a="1"/>
  <c r="BY4" i="28" s="1"/>
  <c r="I686" i="28" s="1"/>
  <c r="G672" i="26" s="1"/>
  <c r="BY10" i="28" a="1"/>
  <c r="BY10" i="28" s="1"/>
  <c r="I692" i="28" s="1"/>
  <c r="G678" i="26" s="1"/>
  <c r="BY23" i="28" a="1"/>
  <c r="BY23" i="28" s="1"/>
  <c r="BY29" i="28" a="1"/>
  <c r="BY29" i="28" s="1"/>
  <c r="I711" i="28" s="1"/>
  <c r="G697" i="26" s="1"/>
  <c r="BY1" i="28" a="1"/>
  <c r="BY1" i="28" s="1"/>
  <c r="I683" i="28" s="1"/>
  <c r="BY28" i="28" a="1"/>
  <c r="BY28" i="28" s="1"/>
  <c r="BY11" i="28" a="1"/>
  <c r="BY11" i="28" s="1"/>
  <c r="I693" i="28" s="1"/>
  <c r="G679" i="26" s="1"/>
  <c r="BY17" i="28" a="1"/>
  <c r="BY17" i="28" s="1"/>
  <c r="I699" i="28" s="1"/>
  <c r="G685" i="26" s="1"/>
  <c r="BY24" i="28" a="1"/>
  <c r="BY24" i="28" s="1"/>
  <c r="I706" i="28" s="1"/>
  <c r="G692" i="26" s="1"/>
  <c r="BY30" i="28" a="1"/>
  <c r="BY30" i="28" s="1"/>
  <c r="I712" i="28" s="1"/>
  <c r="G698" i="26" s="1"/>
  <c r="BY34" i="28" a="1"/>
  <c r="BY34" i="28" s="1"/>
  <c r="I716" i="28" s="1"/>
  <c r="G702" i="26" s="1"/>
  <c r="BY16" i="28" a="1"/>
  <c r="BY16" i="28" s="1"/>
  <c r="I698" i="28" s="1"/>
  <c r="G684" i="26" s="1"/>
  <c r="BY5" i="28" a="1"/>
  <c r="BY5" i="28" s="1"/>
  <c r="I687" i="28" s="1"/>
  <c r="G673" i="26" s="1"/>
  <c r="BY12" i="28" a="1"/>
  <c r="BY12" i="28" s="1"/>
  <c r="I694" i="28" s="1"/>
  <c r="G680" i="26" s="1"/>
  <c r="BY18" i="28" a="1"/>
  <c r="BY18" i="28" s="1"/>
  <c r="I700" i="28" s="1"/>
  <c r="G686" i="26" s="1"/>
  <c r="BY31" i="28" a="1"/>
  <c r="BY31" i="28" s="1"/>
  <c r="BY15" i="28" a="1"/>
  <c r="BY15" i="28" s="1"/>
  <c r="I697" i="28" s="1"/>
  <c r="G683" i="26" s="1"/>
  <c r="BY3" i="28" a="1"/>
  <c r="BY3" i="28" s="1"/>
  <c r="I685" i="28" s="1"/>
  <c r="G671" i="26" s="1"/>
  <c r="BY6" i="28" a="1"/>
  <c r="BY6" i="28" s="1"/>
  <c r="I688" i="28" s="1"/>
  <c r="G674" i="26" s="1"/>
  <c r="BY19" i="28" a="1"/>
  <c r="BY19" i="28" s="1"/>
  <c r="I701" i="28" s="1"/>
  <c r="G687" i="26" s="1"/>
  <c r="BY25" i="28" a="1"/>
  <c r="BY25" i="28" s="1"/>
  <c r="I707" i="28" s="1"/>
  <c r="G693" i="26" s="1"/>
  <c r="BY32" i="28" a="1"/>
  <c r="BY32" i="28" s="1"/>
  <c r="BY22" i="28" a="1"/>
  <c r="BY22" i="28" s="1"/>
  <c r="I704" i="28" s="1"/>
  <c r="G690" i="26" s="1"/>
  <c r="BY7" i="28" a="1"/>
  <c r="BY7" i="28" s="1"/>
  <c r="I689" i="28" s="1"/>
  <c r="G675" i="26" s="1"/>
  <c r="BY13" i="28" a="1"/>
  <c r="BY13" i="28" s="1"/>
  <c r="I695" i="28" s="1"/>
  <c r="G681" i="26" s="1"/>
  <c r="BY20" i="28" a="1"/>
  <c r="BY20" i="28" s="1"/>
  <c r="I702" i="28" s="1"/>
  <c r="G688" i="26" s="1"/>
  <c r="BY26" i="28" a="1"/>
  <c r="BY26" i="28" s="1"/>
  <c r="BY21" i="28" a="1"/>
  <c r="BY21" i="28" s="1"/>
  <c r="I703" i="28" s="1"/>
  <c r="G689" i="26" s="1"/>
  <c r="BY9" i="28" a="1"/>
  <c r="BY9" i="28" s="1"/>
  <c r="I691" i="28" s="1"/>
  <c r="G677" i="26" s="1"/>
  <c r="BY35" i="28" a="1"/>
  <c r="BY35" i="28" s="1"/>
  <c r="I717" i="28" s="1"/>
  <c r="G703" i="26" s="1"/>
  <c r="BY8" i="28" a="1"/>
  <c r="BY8" i="28" s="1"/>
  <c r="I690" i="28" s="1"/>
  <c r="G676" i="26" s="1"/>
  <c r="BY14" i="28" a="1"/>
  <c r="BY14" i="28" s="1"/>
  <c r="I696" i="28" s="1"/>
  <c r="G682" i="26" s="1"/>
  <c r="BY27" i="28" a="1"/>
  <c r="BY27" i="28" s="1"/>
  <c r="BY33" i="28" a="1"/>
  <c r="BY33" i="28" s="1"/>
  <c r="BY2" i="28" a="1"/>
  <c r="BY2" i="28" s="1"/>
  <c r="I684" i="28" s="1"/>
  <c r="G670" i="26" s="1"/>
  <c r="AI1" i="28" a="1"/>
  <c r="AI1" i="28" s="1"/>
  <c r="I193" i="28" s="1"/>
  <c r="G179" i="26" s="1"/>
  <c r="AX3" i="28" a="1"/>
  <c r="AX3" i="28" s="1"/>
  <c r="I370" i="28" s="1"/>
  <c r="G356" i="26" s="1"/>
  <c r="AX11" i="28" a="1"/>
  <c r="AX11" i="28" s="1"/>
  <c r="I378" i="28" s="1"/>
  <c r="G364" i="26" s="1"/>
  <c r="AX19" i="28" a="1"/>
  <c r="AX19" i="28" s="1"/>
  <c r="I386" i="28" s="1"/>
  <c r="G372" i="26" s="1"/>
  <c r="AX27" i="28" a="1"/>
  <c r="AX27" i="28" s="1"/>
  <c r="I394" i="28" s="1"/>
  <c r="G380" i="26" s="1"/>
  <c r="AX35" i="28" a="1"/>
  <c r="AX35" i="28" s="1"/>
  <c r="I402" i="28" s="1"/>
  <c r="G388" i="26" s="1"/>
  <c r="AX4" i="28" a="1"/>
  <c r="AX4" i="28" s="1"/>
  <c r="I371" i="28" s="1"/>
  <c r="G357" i="26" s="1"/>
  <c r="AX12" i="28" a="1"/>
  <c r="AX12" i="28" s="1"/>
  <c r="I379" i="28" s="1"/>
  <c r="G365" i="26" s="1"/>
  <c r="AX20" i="28" a="1"/>
  <c r="AX20" i="28" s="1"/>
  <c r="I387" i="28" s="1"/>
  <c r="G373" i="26" s="1"/>
  <c r="AX28" i="28" a="1"/>
  <c r="AX28" i="28" s="1"/>
  <c r="AX1" i="28" a="1"/>
  <c r="AX1" i="28" s="1"/>
  <c r="I368" i="28" s="1"/>
  <c r="G354" i="26" s="1"/>
  <c r="AX5" i="28" a="1"/>
  <c r="AX5" i="28" s="1"/>
  <c r="I372" i="28" s="1"/>
  <c r="G358" i="26" s="1"/>
  <c r="AX13" i="28" a="1"/>
  <c r="AX13" i="28" s="1"/>
  <c r="I380" i="28" s="1"/>
  <c r="G366" i="26" s="1"/>
  <c r="AX21" i="28" a="1"/>
  <c r="AX21" i="28" s="1"/>
  <c r="I388" i="28" s="1"/>
  <c r="G374" i="26" s="1"/>
  <c r="AX29" i="28" a="1"/>
  <c r="AX29" i="28" s="1"/>
  <c r="I396" i="28" s="1"/>
  <c r="G382" i="26" s="1"/>
  <c r="AX6" i="28" a="1"/>
  <c r="AX6" i="28" s="1"/>
  <c r="I373" i="28" s="1"/>
  <c r="G359" i="26" s="1"/>
  <c r="AX14" i="28" a="1"/>
  <c r="AX14" i="28" s="1"/>
  <c r="I381" i="28" s="1"/>
  <c r="G367" i="26" s="1"/>
  <c r="AX22" i="28" a="1"/>
  <c r="AX22" i="28" s="1"/>
  <c r="I389" i="28" s="1"/>
  <c r="G375" i="26" s="1"/>
  <c r="AX30" i="28" a="1"/>
  <c r="AX30" i="28" s="1"/>
  <c r="I397" i="28" s="1"/>
  <c r="G383" i="26" s="1"/>
  <c r="AX7" i="28" a="1"/>
  <c r="AX7" i="28" s="1"/>
  <c r="I374" i="28" s="1"/>
  <c r="G360" i="26" s="1"/>
  <c r="AX15" i="28" a="1"/>
  <c r="AX15" i="28" s="1"/>
  <c r="I382" i="28" s="1"/>
  <c r="G368" i="26" s="1"/>
  <c r="AX23" i="28" a="1"/>
  <c r="AX23" i="28" s="1"/>
  <c r="AX31" i="28" a="1"/>
  <c r="AX31" i="28" s="1"/>
  <c r="AX2" i="28" a="1"/>
  <c r="AX2" i="28" s="1"/>
  <c r="I369" i="28" s="1"/>
  <c r="G355" i="26" s="1"/>
  <c r="AX10" i="28" a="1"/>
  <c r="AX10" i="28" s="1"/>
  <c r="I377" i="28" s="1"/>
  <c r="G363" i="26" s="1"/>
  <c r="AX18" i="28" a="1"/>
  <c r="AX18" i="28" s="1"/>
  <c r="I385" i="28" s="1"/>
  <c r="G371" i="26" s="1"/>
  <c r="AX26" i="28" a="1"/>
  <c r="AX26" i="28" s="1"/>
  <c r="AX34" i="28" a="1"/>
  <c r="AX34" i="28" s="1"/>
  <c r="I401" i="28" s="1"/>
  <c r="G387" i="26" s="1"/>
  <c r="AX9" i="28" a="1"/>
  <c r="AX9" i="28" s="1"/>
  <c r="I376" i="28" s="1"/>
  <c r="G362" i="26" s="1"/>
  <c r="AX16" i="28" a="1"/>
  <c r="AX16" i="28" s="1"/>
  <c r="I383" i="28" s="1"/>
  <c r="G369" i="26" s="1"/>
  <c r="AX8" i="28" a="1"/>
  <c r="AX8" i="28" s="1"/>
  <c r="I375" i="28" s="1"/>
  <c r="G361" i="26" s="1"/>
  <c r="AX17" i="28" a="1"/>
  <c r="AX17" i="28" s="1"/>
  <c r="I384" i="28" s="1"/>
  <c r="G370" i="26" s="1"/>
  <c r="AX24" i="28" a="1"/>
  <c r="AX24" i="28" s="1"/>
  <c r="I391" i="28" s="1"/>
  <c r="G377" i="26" s="1"/>
  <c r="AX25" i="28" a="1"/>
  <c r="AX25" i="28" s="1"/>
  <c r="I392" i="28" s="1"/>
  <c r="G378" i="26" s="1"/>
  <c r="AX33" i="28" a="1"/>
  <c r="AX33" i="28" s="1"/>
  <c r="AX32" i="28" a="1"/>
  <c r="AX32" i="28" s="1"/>
  <c r="Z2" i="28" a="1"/>
  <c r="Z2" i="28" s="1"/>
  <c r="I89" i="28" s="1"/>
  <c r="G75" i="26" s="1"/>
  <c r="Z8" i="28" a="1"/>
  <c r="Z8" i="28" s="1"/>
  <c r="I95" i="28" s="1"/>
  <c r="G81" i="26" s="1"/>
  <c r="Z16" i="28" a="1"/>
  <c r="Z16" i="28" s="1"/>
  <c r="I103" i="28" s="1"/>
  <c r="G89" i="26" s="1"/>
  <c r="Z24" i="28" a="1"/>
  <c r="Z24" i="28" s="1"/>
  <c r="I111" i="28" s="1"/>
  <c r="G97" i="26" s="1"/>
  <c r="Z32" i="28" a="1"/>
  <c r="Z32" i="28" s="1"/>
  <c r="Z9" i="28" a="1"/>
  <c r="Z9" i="28" s="1"/>
  <c r="I96" i="28" s="1"/>
  <c r="G82" i="26" s="1"/>
  <c r="Z17" i="28" a="1"/>
  <c r="Z17" i="28" s="1"/>
  <c r="I104" i="28" s="1"/>
  <c r="G90" i="26" s="1"/>
  <c r="Z25" i="28" a="1"/>
  <c r="Z25" i="28" s="1"/>
  <c r="I112" i="28" s="1"/>
  <c r="G98" i="26" s="1"/>
  <c r="Z33" i="28" a="1"/>
  <c r="Z33" i="28" s="1"/>
  <c r="Z3" i="28" a="1"/>
  <c r="Z3" i="28" s="1"/>
  <c r="I90" i="28" s="1"/>
  <c r="G76" i="26" s="1"/>
  <c r="Z10" i="28" a="1"/>
  <c r="Z10" i="28" s="1"/>
  <c r="I97" i="28" s="1"/>
  <c r="G83" i="26" s="1"/>
  <c r="Z18" i="28" a="1"/>
  <c r="Z18" i="28" s="1"/>
  <c r="I105" i="28" s="1"/>
  <c r="G91" i="26" s="1"/>
  <c r="Z26" i="28" a="1"/>
  <c r="Z26" i="28" s="1"/>
  <c r="Z34" i="28" a="1"/>
  <c r="Z34" i="28" s="1"/>
  <c r="I121" i="28" s="1"/>
  <c r="G107" i="26" s="1"/>
  <c r="Z11" i="28" a="1"/>
  <c r="Z11" i="28" s="1"/>
  <c r="I98" i="28" s="1"/>
  <c r="G84" i="26" s="1"/>
  <c r="Z19" i="28" a="1"/>
  <c r="Z19" i="28" s="1"/>
  <c r="I106" i="28" s="1"/>
  <c r="G92" i="26" s="1"/>
  <c r="Z27" i="28" a="1"/>
  <c r="Z27" i="28" s="1"/>
  <c r="Z35" i="28" a="1"/>
  <c r="Z35" i="28" s="1"/>
  <c r="I122" i="28" s="1"/>
  <c r="G108" i="26" s="1"/>
  <c r="Z4" i="28" a="1"/>
  <c r="Z4" i="28" s="1"/>
  <c r="I91" i="28" s="1"/>
  <c r="G77" i="26" s="1"/>
  <c r="Z12" i="28" a="1"/>
  <c r="Z12" i="28" s="1"/>
  <c r="I99" i="28" s="1"/>
  <c r="G85" i="26" s="1"/>
  <c r="Z20" i="28" a="1"/>
  <c r="Z20" i="28" s="1"/>
  <c r="I107" i="28" s="1"/>
  <c r="G93" i="26" s="1"/>
  <c r="Z28" i="28" a="1"/>
  <c r="Z28" i="28" s="1"/>
  <c r="Z1" i="28" a="1"/>
  <c r="Z1" i="28" s="1"/>
  <c r="I88" i="28" s="1"/>
  <c r="G74" i="26" s="1"/>
  <c r="Z5" i="28" a="1"/>
  <c r="Z5" i="28" s="1"/>
  <c r="I92" i="28" s="1"/>
  <c r="G78" i="26" s="1"/>
  <c r="Z13" i="28" a="1"/>
  <c r="Z13" i="28" s="1"/>
  <c r="I100" i="28" s="1"/>
  <c r="G86" i="26" s="1"/>
  <c r="Z21" i="28" a="1"/>
  <c r="Z21" i="28" s="1"/>
  <c r="I108" i="28" s="1"/>
  <c r="G94" i="26" s="1"/>
  <c r="Z29" i="28" a="1"/>
  <c r="Z29" i="28" s="1"/>
  <c r="I116" i="28" s="1"/>
  <c r="G102" i="26" s="1"/>
  <c r="Z6" i="28" a="1"/>
  <c r="Z6" i="28" s="1"/>
  <c r="I93" i="28" s="1"/>
  <c r="G79" i="26" s="1"/>
  <c r="Z14" i="28" a="1"/>
  <c r="Z14" i="28" s="1"/>
  <c r="I101" i="28" s="1"/>
  <c r="G87" i="26" s="1"/>
  <c r="Z22" i="28" a="1"/>
  <c r="Z22" i="28" s="1"/>
  <c r="I109" i="28" s="1"/>
  <c r="G95" i="26" s="1"/>
  <c r="Z30" i="28" a="1"/>
  <c r="Z30" i="28" s="1"/>
  <c r="I117" i="28" s="1"/>
  <c r="G103" i="26" s="1"/>
  <c r="Z7" i="28" a="1"/>
  <c r="Z7" i="28" s="1"/>
  <c r="I94" i="28" s="1"/>
  <c r="G80" i="26" s="1"/>
  <c r="Z15" i="28" a="1"/>
  <c r="Z15" i="28" s="1"/>
  <c r="I102" i="28" s="1"/>
  <c r="G88" i="26" s="1"/>
  <c r="Z23" i="28" a="1"/>
  <c r="Z23" i="28" s="1"/>
  <c r="Z31" i="28" a="1"/>
  <c r="Z31" i="28" s="1"/>
  <c r="AI2" i="28" a="1"/>
  <c r="AI2" i="28" s="1"/>
  <c r="I194" i="28" s="1"/>
  <c r="G180" i="26" s="1"/>
  <c r="AI8" i="28" a="1"/>
  <c r="AI8" i="28" s="1"/>
  <c r="I200" i="28" s="1"/>
  <c r="G186" i="26" s="1"/>
  <c r="AR4" i="28" a="1"/>
  <c r="AR4" i="28" s="1"/>
  <c r="I301" i="28" s="1"/>
  <c r="G287" i="26" s="1"/>
  <c r="AR10" i="28" a="1"/>
  <c r="AR10" i="28" s="1"/>
  <c r="I307" i="28" s="1"/>
  <c r="G293" i="26" s="1"/>
  <c r="AR23" i="28" a="1"/>
  <c r="AR23" i="28" s="1"/>
  <c r="AR29" i="28" a="1"/>
  <c r="AR29" i="28" s="1"/>
  <c r="I326" i="28" s="1"/>
  <c r="G312" i="26" s="1"/>
  <c r="AR1" i="28" a="1"/>
  <c r="AR1" i="28" s="1"/>
  <c r="I298" i="28" s="1"/>
  <c r="G284" i="26" s="1"/>
  <c r="AR11" i="28" a="1"/>
  <c r="AR11" i="28" s="1"/>
  <c r="I308" i="28" s="1"/>
  <c r="G294" i="26" s="1"/>
  <c r="AR17" i="28" a="1"/>
  <c r="AR17" i="28" s="1"/>
  <c r="I314" i="28" s="1"/>
  <c r="G300" i="26" s="1"/>
  <c r="AR24" i="28" a="1"/>
  <c r="AR24" i="28" s="1"/>
  <c r="I321" i="28" s="1"/>
  <c r="G307" i="26" s="1"/>
  <c r="AR30" i="28" a="1"/>
  <c r="AR30" i="28" s="1"/>
  <c r="I327" i="28" s="1"/>
  <c r="G313" i="26" s="1"/>
  <c r="AR5" i="28" a="1"/>
  <c r="AR5" i="28" s="1"/>
  <c r="I302" i="28" s="1"/>
  <c r="G288" i="26" s="1"/>
  <c r="AR12" i="28" a="1"/>
  <c r="AR12" i="28" s="1"/>
  <c r="I309" i="28" s="1"/>
  <c r="G295" i="26" s="1"/>
  <c r="AR18" i="28" a="1"/>
  <c r="AR18" i="28" s="1"/>
  <c r="I315" i="28" s="1"/>
  <c r="G301" i="26" s="1"/>
  <c r="AR31" i="28" a="1"/>
  <c r="AR31" i="28" s="1"/>
  <c r="AR6" i="28" a="1"/>
  <c r="AR6" i="28" s="1"/>
  <c r="I303" i="28" s="1"/>
  <c r="G289" i="26" s="1"/>
  <c r="AR19" i="28" a="1"/>
  <c r="AR19" i="28" s="1"/>
  <c r="I316" i="28" s="1"/>
  <c r="G302" i="26" s="1"/>
  <c r="AR25" i="28" a="1"/>
  <c r="AR25" i="28" s="1"/>
  <c r="I322" i="28" s="1"/>
  <c r="G308" i="26" s="1"/>
  <c r="AR32" i="28" a="1"/>
  <c r="AR32" i="28" s="1"/>
  <c r="AR7" i="28" a="1"/>
  <c r="AR7" i="28" s="1"/>
  <c r="I304" i="28" s="1"/>
  <c r="G290" i="26" s="1"/>
  <c r="AR13" i="28" a="1"/>
  <c r="AR13" i="28" s="1"/>
  <c r="I310" i="28" s="1"/>
  <c r="G296" i="26" s="1"/>
  <c r="AR20" i="28" a="1"/>
  <c r="AR20" i="28" s="1"/>
  <c r="I317" i="28" s="1"/>
  <c r="G303" i="26" s="1"/>
  <c r="AR26" i="28" a="1"/>
  <c r="AR26" i="28" s="1"/>
  <c r="AR3" i="28" a="1"/>
  <c r="AR3" i="28" s="1"/>
  <c r="I300" i="28" s="1"/>
  <c r="G286" i="26" s="1"/>
  <c r="AR9" i="28" a="1"/>
  <c r="AR9" i="28" s="1"/>
  <c r="I306" i="28" s="1"/>
  <c r="G292" i="26" s="1"/>
  <c r="AR16" i="28" a="1"/>
  <c r="AR16" i="28" s="1"/>
  <c r="I313" i="28" s="1"/>
  <c r="G299" i="26" s="1"/>
  <c r="AR22" i="28" a="1"/>
  <c r="AR22" i="28" s="1"/>
  <c r="I319" i="28" s="1"/>
  <c r="G305" i="26" s="1"/>
  <c r="AR35" i="28" a="1"/>
  <c r="AR35" i="28" s="1"/>
  <c r="I332" i="28" s="1"/>
  <c r="G318" i="26" s="1"/>
  <c r="AR2" i="28" a="1"/>
  <c r="AR2" i="28" s="1"/>
  <c r="I299" i="28" s="1"/>
  <c r="G285" i="26" s="1"/>
  <c r="AR28" i="28" a="1"/>
  <c r="AR28" i="28" s="1"/>
  <c r="AR8" i="28" a="1"/>
  <c r="AR8" i="28" s="1"/>
  <c r="I305" i="28" s="1"/>
  <c r="G291" i="26" s="1"/>
  <c r="AR33" i="28" a="1"/>
  <c r="AR33" i="28" s="1"/>
  <c r="AR34" i="28" a="1"/>
  <c r="AR34" i="28" s="1"/>
  <c r="I331" i="28" s="1"/>
  <c r="G317" i="26" s="1"/>
  <c r="AR27" i="28" a="1"/>
  <c r="AR27" i="28" s="1"/>
  <c r="AR14" i="28" a="1"/>
  <c r="AR14" i="28" s="1"/>
  <c r="I311" i="28" s="1"/>
  <c r="G297" i="26" s="1"/>
  <c r="AR21" i="28" a="1"/>
  <c r="AR21" i="28" s="1"/>
  <c r="I318" i="28" s="1"/>
  <c r="G304" i="26" s="1"/>
  <c r="AR15" i="28" a="1"/>
  <c r="AR15" i="28" s="1"/>
  <c r="I312" i="28" s="1"/>
  <c r="G298" i="26" s="1"/>
  <c r="BP7" i="28" a="1"/>
  <c r="BP7" i="28" s="1"/>
  <c r="I584" i="28" s="1"/>
  <c r="G570" i="26" s="1"/>
  <c r="BP15" i="28" a="1"/>
  <c r="BP15" i="28" s="1"/>
  <c r="I592" i="28" s="1"/>
  <c r="G578" i="26" s="1"/>
  <c r="BP23" i="28" a="1"/>
  <c r="BP23" i="28" s="1"/>
  <c r="BP6" i="28" a="1"/>
  <c r="BP6" i="28" s="1"/>
  <c r="I583" i="28" s="1"/>
  <c r="G569" i="26" s="1"/>
  <c r="BP14" i="28" a="1"/>
  <c r="BP14" i="28" s="1"/>
  <c r="I591" i="28" s="1"/>
  <c r="G577" i="26" s="1"/>
  <c r="BP22" i="28" a="1"/>
  <c r="BP22" i="28" s="1"/>
  <c r="I599" i="28" s="1"/>
  <c r="G585" i="26" s="1"/>
  <c r="BP30" i="28" a="1"/>
  <c r="BP30" i="28" s="1"/>
  <c r="I607" i="28" s="1"/>
  <c r="G593" i="26" s="1"/>
  <c r="BP2" i="28" a="1"/>
  <c r="BP2" i="28" s="1"/>
  <c r="I579" i="28" s="1"/>
  <c r="G565" i="26" s="1"/>
  <c r="BP12" i="28" a="1"/>
  <c r="BP12" i="28" s="1"/>
  <c r="I589" i="28" s="1"/>
  <c r="G575" i="26" s="1"/>
  <c r="BP24" i="28" a="1"/>
  <c r="BP24" i="28" s="1"/>
  <c r="I601" i="28" s="1"/>
  <c r="G587" i="26" s="1"/>
  <c r="BP33" i="28" a="1"/>
  <c r="BP33" i="28" s="1"/>
  <c r="BP21" i="28" a="1"/>
  <c r="BP21" i="28" s="1"/>
  <c r="I598" i="28" s="1"/>
  <c r="G584" i="26" s="1"/>
  <c r="BP3" i="28" a="1"/>
  <c r="BP3" i="28" s="1"/>
  <c r="I580" i="28" s="1"/>
  <c r="G566" i="26" s="1"/>
  <c r="BP13" i="28" a="1"/>
  <c r="BP13" i="28" s="1"/>
  <c r="I590" i="28" s="1"/>
  <c r="G576" i="26" s="1"/>
  <c r="BP25" i="28" a="1"/>
  <c r="BP25" i="28" s="1"/>
  <c r="I602" i="28" s="1"/>
  <c r="G588" i="26" s="1"/>
  <c r="BP34" i="28" a="1"/>
  <c r="BP34" i="28" s="1"/>
  <c r="I611" i="28" s="1"/>
  <c r="G597" i="26" s="1"/>
  <c r="BP20" i="28" a="1"/>
  <c r="BP20" i="28" s="1"/>
  <c r="I597" i="28" s="1"/>
  <c r="G583" i="26" s="1"/>
  <c r="BP32" i="28" a="1"/>
  <c r="BP32" i="28" s="1"/>
  <c r="BP4" i="28" a="1"/>
  <c r="BP4" i="28" s="1"/>
  <c r="I581" i="28" s="1"/>
  <c r="G567" i="26" s="1"/>
  <c r="BP16" i="28" a="1"/>
  <c r="BP16" i="28" s="1"/>
  <c r="I593" i="28" s="1"/>
  <c r="G579" i="26" s="1"/>
  <c r="BP26" i="28" a="1"/>
  <c r="BP26" i="28" s="1"/>
  <c r="BP35" i="28" a="1"/>
  <c r="BP35" i="28" s="1"/>
  <c r="I612" i="28" s="1"/>
  <c r="G598" i="26" s="1"/>
  <c r="BP11" i="28" a="1"/>
  <c r="BP11" i="28" s="1"/>
  <c r="I588" i="28" s="1"/>
  <c r="G574" i="26" s="1"/>
  <c r="BP5" i="28" a="1"/>
  <c r="BP5" i="28" s="1"/>
  <c r="I582" i="28" s="1"/>
  <c r="G568" i="26" s="1"/>
  <c r="BP17" i="28" a="1"/>
  <c r="BP17" i="28" s="1"/>
  <c r="I594" i="28" s="1"/>
  <c r="G580" i="26" s="1"/>
  <c r="BP27" i="28" a="1"/>
  <c r="BP27" i="28" s="1"/>
  <c r="BP1" i="28" a="1"/>
  <c r="BP1" i="28" s="1"/>
  <c r="I578" i="28" s="1"/>
  <c r="G564" i="26" s="1"/>
  <c r="BP31" i="28" a="1"/>
  <c r="BP31" i="28" s="1"/>
  <c r="BP8" i="28" a="1"/>
  <c r="BP8" i="28" s="1"/>
  <c r="I585" i="28" s="1"/>
  <c r="G571" i="26" s="1"/>
  <c r="BP18" i="28" a="1"/>
  <c r="BP18" i="28" s="1"/>
  <c r="I595" i="28" s="1"/>
  <c r="G581" i="26" s="1"/>
  <c r="BP28" i="28" a="1"/>
  <c r="BP28" i="28" s="1"/>
  <c r="BP9" i="28" a="1"/>
  <c r="BP9" i="28" s="1"/>
  <c r="I586" i="28" s="1"/>
  <c r="G572" i="26" s="1"/>
  <c r="BP19" i="28" a="1"/>
  <c r="BP19" i="28" s="1"/>
  <c r="I596" i="28" s="1"/>
  <c r="G582" i="26" s="1"/>
  <c r="BP29" i="28" a="1"/>
  <c r="BP29" i="28" s="1"/>
  <c r="I606" i="28" s="1"/>
  <c r="G592" i="26" s="1"/>
  <c r="BP10" i="28" a="1"/>
  <c r="BP10" i="28" s="1"/>
  <c r="I587" i="28" s="1"/>
  <c r="G573" i="26" s="1"/>
  <c r="AI6" i="28" a="1"/>
  <c r="AI6" i="28" s="1"/>
  <c r="I198" i="28" s="1"/>
  <c r="G184" i="26" s="1"/>
  <c r="AI4" i="28" a="1"/>
  <c r="AI4" i="28" s="1"/>
  <c r="I196" i="28" s="1"/>
  <c r="G182" i="26" s="1"/>
  <c r="AI5" i="28" a="1"/>
  <c r="AI5" i="28" s="1"/>
  <c r="I197" i="28" s="1"/>
  <c r="G183" i="26" s="1"/>
  <c r="AI11" i="28" a="1"/>
  <c r="AI11" i="28" s="1"/>
  <c r="I203" i="28" s="1"/>
  <c r="G189" i="26" s="1"/>
  <c r="AI10" i="28" a="1"/>
  <c r="AI10" i="28" s="1"/>
  <c r="I202" i="28" s="1"/>
  <c r="G188" i="26" s="1"/>
  <c r="AI9" i="28" a="1"/>
  <c r="AI9" i="28" s="1"/>
  <c r="I201" i="28" s="1"/>
  <c r="G187" i="26" s="1"/>
  <c r="I544" i="28"/>
  <c r="G530" i="26" s="1"/>
  <c r="I474" i="28"/>
  <c r="G460" i="26" s="1"/>
  <c r="N18" i="28"/>
  <c r="O18" i="28" s="1"/>
  <c r="F112" i="27"/>
  <c r="F107" i="27"/>
  <c r="F102" i="27"/>
  <c r="F97" i="27"/>
  <c r="F92" i="27"/>
  <c r="F87" i="27"/>
  <c r="F82" i="27"/>
  <c r="F77" i="27"/>
  <c r="F72" i="27"/>
  <c r="F67" i="27"/>
  <c r="F62" i="27"/>
  <c r="F57" i="27"/>
  <c r="F52" i="27"/>
  <c r="F47" i="27"/>
  <c r="F42" i="27"/>
  <c r="F37" i="27"/>
  <c r="F32" i="27"/>
  <c r="F27" i="27"/>
  <c r="F22" i="27"/>
  <c r="D22" i="27"/>
  <c r="F17" i="27"/>
  <c r="D112" i="27"/>
  <c r="D107" i="27"/>
  <c r="D102" i="27"/>
  <c r="D97" i="27"/>
  <c r="D92" i="27"/>
  <c r="D87" i="27"/>
  <c r="D82" i="27"/>
  <c r="D77" i="27"/>
  <c r="D72" i="27"/>
  <c r="D67" i="27"/>
  <c r="D62" i="27"/>
  <c r="D57" i="27"/>
  <c r="D52" i="27"/>
  <c r="D47" i="27"/>
  <c r="D42" i="27"/>
  <c r="D37" i="27"/>
  <c r="D32" i="27"/>
  <c r="D27" i="27"/>
  <c r="D208" i="6"/>
  <c r="D198" i="6"/>
  <c r="D188" i="6"/>
  <c r="D178" i="6"/>
  <c r="D168" i="6"/>
  <c r="D158" i="6"/>
  <c r="D148" i="6"/>
  <c r="D138" i="6"/>
  <c r="D128" i="6"/>
  <c r="D118" i="6"/>
  <c r="D108" i="6"/>
  <c r="D98" i="6"/>
  <c r="D78" i="6"/>
  <c r="D68" i="6"/>
  <c r="D58" i="6"/>
  <c r="D48" i="6"/>
  <c r="D38" i="6"/>
  <c r="D28" i="6"/>
  <c r="D113" i="9"/>
  <c r="D108" i="9"/>
  <c r="D103" i="9"/>
  <c r="D98" i="9"/>
  <c r="D93" i="9"/>
  <c r="D88" i="9"/>
  <c r="D83" i="9"/>
  <c r="D78" i="9"/>
  <c r="D73" i="9"/>
  <c r="D68" i="9"/>
  <c r="D63" i="9"/>
  <c r="D58" i="9"/>
  <c r="D53" i="9"/>
  <c r="D48" i="9"/>
  <c r="D43" i="9"/>
  <c r="D38" i="9"/>
  <c r="D33" i="9"/>
  <c r="D28" i="9"/>
  <c r="D23"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L172" i="5"/>
  <c r="L164" i="5"/>
  <c r="L156" i="5"/>
  <c r="L148" i="5"/>
  <c r="L140" i="5"/>
  <c r="L132" i="5"/>
  <c r="L124" i="5"/>
  <c r="L116" i="5"/>
  <c r="L108" i="5"/>
  <c r="L100" i="5"/>
  <c r="L92" i="5"/>
  <c r="L84" i="5"/>
  <c r="L76" i="5"/>
  <c r="L68" i="5"/>
  <c r="L60" i="5"/>
  <c r="L52" i="5"/>
  <c r="L44" i="5"/>
  <c r="L36" i="5"/>
  <c r="L28" i="5"/>
  <c r="L20" i="5"/>
  <c r="K172" i="5"/>
  <c r="K164" i="5"/>
  <c r="K156" i="5"/>
  <c r="K148" i="5"/>
  <c r="K140" i="5"/>
  <c r="K132" i="5"/>
  <c r="K124" i="5"/>
  <c r="K116" i="5"/>
  <c r="K108" i="5"/>
  <c r="F73" i="7" s="1"/>
  <c r="E74" i="8" s="1"/>
  <c r="K84" i="5"/>
  <c r="K92" i="5"/>
  <c r="K100" i="5"/>
  <c r="K76" i="5"/>
  <c r="K68" i="5"/>
  <c r="K60" i="5"/>
  <c r="K52" i="5"/>
  <c r="K44" i="5"/>
  <c r="F33" i="7" s="1"/>
  <c r="E34" i="8" s="1"/>
  <c r="D170" i="5"/>
  <c r="E170" i="5"/>
  <c r="F170" i="5"/>
  <c r="G170" i="5"/>
  <c r="H170" i="5"/>
  <c r="K36" i="5"/>
  <c r="V114" i="8"/>
  <c r="T114" i="8"/>
  <c r="R114" i="8"/>
  <c r="P114" i="8"/>
  <c r="N114" i="8"/>
  <c r="L114" i="8"/>
  <c r="J114" i="8"/>
  <c r="H114" i="8"/>
  <c r="V109" i="8"/>
  <c r="T109" i="8"/>
  <c r="R109" i="8"/>
  <c r="P109" i="8"/>
  <c r="N109" i="8"/>
  <c r="L109" i="8"/>
  <c r="J109" i="8"/>
  <c r="H109" i="8"/>
  <c r="V104" i="8"/>
  <c r="T104" i="8"/>
  <c r="R104" i="8"/>
  <c r="P104" i="8"/>
  <c r="N104" i="8"/>
  <c r="L104" i="8"/>
  <c r="J104" i="8"/>
  <c r="H104" i="8"/>
  <c r="V99" i="8"/>
  <c r="T99" i="8"/>
  <c r="R99" i="8"/>
  <c r="P99" i="8"/>
  <c r="N99" i="8"/>
  <c r="L99" i="8"/>
  <c r="J99" i="8"/>
  <c r="H99" i="8"/>
  <c r="V94" i="8"/>
  <c r="T94" i="8"/>
  <c r="R94" i="8"/>
  <c r="P94" i="8"/>
  <c r="N94" i="8"/>
  <c r="L94" i="8"/>
  <c r="J94" i="8"/>
  <c r="H94" i="8"/>
  <c r="V89" i="8"/>
  <c r="T89" i="8"/>
  <c r="R89" i="8"/>
  <c r="P89" i="8"/>
  <c r="N89" i="8"/>
  <c r="L89" i="8"/>
  <c r="J89" i="8"/>
  <c r="H89" i="8"/>
  <c r="V84" i="8"/>
  <c r="T84" i="8"/>
  <c r="R84" i="8"/>
  <c r="P84" i="8"/>
  <c r="N84" i="8"/>
  <c r="L84" i="8"/>
  <c r="J84" i="8"/>
  <c r="H84" i="8"/>
  <c r="V79" i="8"/>
  <c r="T79" i="8"/>
  <c r="R79" i="8"/>
  <c r="P79" i="8"/>
  <c r="N79" i="8"/>
  <c r="L79" i="8"/>
  <c r="J79" i="8"/>
  <c r="H79" i="8"/>
  <c r="V74" i="8"/>
  <c r="T74" i="8"/>
  <c r="R74" i="8"/>
  <c r="P74" i="8"/>
  <c r="N74" i="8"/>
  <c r="L74" i="8"/>
  <c r="J74" i="8"/>
  <c r="H74" i="8"/>
  <c r="V69" i="8"/>
  <c r="T69" i="8"/>
  <c r="R69" i="8"/>
  <c r="P69" i="8"/>
  <c r="N69" i="8"/>
  <c r="L69" i="8"/>
  <c r="J69" i="8"/>
  <c r="H69" i="8"/>
  <c r="V64" i="8"/>
  <c r="T64" i="8"/>
  <c r="R64" i="8"/>
  <c r="P64" i="8"/>
  <c r="N64" i="8"/>
  <c r="L64" i="8"/>
  <c r="J64" i="8"/>
  <c r="H64" i="8"/>
  <c r="V59" i="8"/>
  <c r="T59" i="8"/>
  <c r="R59" i="8"/>
  <c r="P59" i="8"/>
  <c r="N59" i="8"/>
  <c r="L59" i="8"/>
  <c r="J59" i="8"/>
  <c r="H59" i="8"/>
  <c r="V54" i="8"/>
  <c r="T54" i="8"/>
  <c r="R54" i="8"/>
  <c r="P54" i="8"/>
  <c r="N54" i="8"/>
  <c r="L54" i="8"/>
  <c r="J54" i="8"/>
  <c r="H54" i="8"/>
  <c r="V49" i="8"/>
  <c r="T49" i="8"/>
  <c r="R49" i="8"/>
  <c r="P49" i="8"/>
  <c r="N49" i="8"/>
  <c r="L49" i="8"/>
  <c r="J49" i="8"/>
  <c r="H49" i="8"/>
  <c r="V44" i="8"/>
  <c r="T44" i="8"/>
  <c r="R44" i="8"/>
  <c r="P44" i="8"/>
  <c r="N44" i="8"/>
  <c r="L44" i="8"/>
  <c r="J44" i="8"/>
  <c r="H44" i="8"/>
  <c r="H39" i="8"/>
  <c r="H34" i="8"/>
  <c r="H29" i="8"/>
  <c r="V24" i="8"/>
  <c r="T24" i="8"/>
  <c r="R24" i="8"/>
  <c r="P24" i="8"/>
  <c r="N24" i="8"/>
  <c r="L24" i="8"/>
  <c r="J24" i="8"/>
  <c r="H24" i="8"/>
  <c r="K28" i="5"/>
  <c r="L113" i="7"/>
  <c r="J113" i="7"/>
  <c r="H113" i="7"/>
  <c r="L108" i="7"/>
  <c r="J108" i="7"/>
  <c r="H108" i="7"/>
  <c r="L103" i="7"/>
  <c r="J103" i="7"/>
  <c r="H103" i="7"/>
  <c r="L98" i="7"/>
  <c r="J98" i="7"/>
  <c r="H98" i="7"/>
  <c r="L93" i="7"/>
  <c r="J93" i="7"/>
  <c r="H93" i="7"/>
  <c r="L88" i="7"/>
  <c r="J88" i="7"/>
  <c r="H88" i="7"/>
  <c r="L83" i="7"/>
  <c r="J83" i="7"/>
  <c r="H83" i="7"/>
  <c r="L78" i="7"/>
  <c r="J78" i="7"/>
  <c r="H78" i="7"/>
  <c r="L73" i="7"/>
  <c r="J73" i="7"/>
  <c r="H73" i="7"/>
  <c r="L68" i="7"/>
  <c r="J68" i="7"/>
  <c r="H68" i="7"/>
  <c r="L63" i="7"/>
  <c r="J63" i="7"/>
  <c r="H63" i="7"/>
  <c r="J58" i="7"/>
  <c r="H58" i="7"/>
  <c r="J53" i="7"/>
  <c r="H53" i="7"/>
  <c r="J48" i="7"/>
  <c r="H48" i="7"/>
  <c r="J43" i="7"/>
  <c r="H43" i="7"/>
  <c r="H38" i="7"/>
  <c r="H33" i="7"/>
  <c r="H28" i="7"/>
  <c r="J23" i="7"/>
  <c r="H23" i="7"/>
  <c r="D23" i="7"/>
  <c r="D25" i="5"/>
  <c r="D17" i="5"/>
  <c r="D26" i="5"/>
  <c r="E26" i="5"/>
  <c r="F26" i="5"/>
  <c r="G26" i="5"/>
  <c r="H26" i="5"/>
  <c r="D34" i="5"/>
  <c r="E34" i="5"/>
  <c r="F34" i="5"/>
  <c r="G34" i="5"/>
  <c r="H34" i="5"/>
  <c r="D50" i="5"/>
  <c r="E50" i="5"/>
  <c r="F50" i="5"/>
  <c r="G50" i="5"/>
  <c r="H50" i="5"/>
  <c r="D58" i="5"/>
  <c r="E58" i="5"/>
  <c r="F58" i="5"/>
  <c r="G58" i="5"/>
  <c r="H58" i="5"/>
  <c r="D66" i="5"/>
  <c r="E66" i="5"/>
  <c r="F66" i="5"/>
  <c r="G66" i="5"/>
  <c r="H66" i="5"/>
  <c r="D74" i="5"/>
  <c r="E74" i="5"/>
  <c r="F74" i="5"/>
  <c r="G74" i="5"/>
  <c r="H74" i="5"/>
  <c r="D82" i="5"/>
  <c r="E82" i="5"/>
  <c r="F82" i="5"/>
  <c r="G82" i="5"/>
  <c r="H82" i="5"/>
  <c r="D90" i="5"/>
  <c r="E90" i="5"/>
  <c r="F90" i="5"/>
  <c r="G90" i="5"/>
  <c r="H90" i="5"/>
  <c r="D98" i="5"/>
  <c r="E98" i="5"/>
  <c r="F98" i="5"/>
  <c r="G98" i="5"/>
  <c r="H98" i="5"/>
  <c r="D106" i="5"/>
  <c r="E106" i="5"/>
  <c r="F106" i="5"/>
  <c r="G106" i="5"/>
  <c r="H106" i="5"/>
  <c r="D114" i="5"/>
  <c r="E114" i="5"/>
  <c r="F114" i="5"/>
  <c r="G114" i="5"/>
  <c r="H114" i="5"/>
  <c r="D122" i="5"/>
  <c r="E122" i="5"/>
  <c r="F122" i="5"/>
  <c r="G122" i="5"/>
  <c r="H122" i="5"/>
  <c r="D130" i="5"/>
  <c r="E130" i="5"/>
  <c r="F130" i="5"/>
  <c r="G130" i="5"/>
  <c r="H130" i="5"/>
  <c r="D138" i="5"/>
  <c r="E138" i="5"/>
  <c r="F138" i="5"/>
  <c r="G138" i="5"/>
  <c r="H138" i="5"/>
  <c r="D146" i="5"/>
  <c r="E146" i="5"/>
  <c r="F146" i="5"/>
  <c r="G146" i="5"/>
  <c r="H146" i="5"/>
  <c r="D154" i="5"/>
  <c r="E154" i="5"/>
  <c r="F154" i="5"/>
  <c r="G154" i="5"/>
  <c r="H154" i="5"/>
  <c r="D162" i="5"/>
  <c r="E162" i="5"/>
  <c r="F162" i="5"/>
  <c r="G162" i="5"/>
  <c r="H162" i="5"/>
  <c r="H4" i="26"/>
  <c r="I4" i="26"/>
  <c r="J4" i="26"/>
  <c r="K4" i="26"/>
  <c r="H5" i="26"/>
  <c r="I5" i="26"/>
  <c r="J5" i="26"/>
  <c r="K5" i="26"/>
  <c r="H6" i="26"/>
  <c r="I6" i="26"/>
  <c r="J6" i="26"/>
  <c r="K6" i="26"/>
  <c r="H7" i="26"/>
  <c r="I7" i="26"/>
  <c r="J7" i="26"/>
  <c r="K7" i="26"/>
  <c r="H8" i="26"/>
  <c r="I8" i="26"/>
  <c r="J8" i="26"/>
  <c r="K8" i="26"/>
  <c r="H9" i="26"/>
  <c r="I9" i="26"/>
  <c r="J9" i="26"/>
  <c r="K9" i="26"/>
  <c r="H10" i="26"/>
  <c r="I10" i="26"/>
  <c r="J10" i="26"/>
  <c r="K10" i="26"/>
  <c r="H11" i="26"/>
  <c r="I11" i="26"/>
  <c r="J11" i="26"/>
  <c r="K11" i="26"/>
  <c r="H12" i="26"/>
  <c r="I12" i="26"/>
  <c r="J12" i="26"/>
  <c r="K12" i="26"/>
  <c r="H13" i="26"/>
  <c r="I13" i="26"/>
  <c r="J13" i="26"/>
  <c r="K13" i="26"/>
  <c r="H14" i="26"/>
  <c r="I14" i="26"/>
  <c r="J14" i="26"/>
  <c r="K14" i="26"/>
  <c r="H15" i="26"/>
  <c r="I15" i="26"/>
  <c r="J15" i="26"/>
  <c r="K15" i="26"/>
  <c r="H16" i="26"/>
  <c r="I16" i="26"/>
  <c r="J16" i="26"/>
  <c r="K16" i="26"/>
  <c r="H17" i="26"/>
  <c r="I17" i="26"/>
  <c r="J17" i="26"/>
  <c r="K17" i="26"/>
  <c r="H18" i="26"/>
  <c r="I18" i="26"/>
  <c r="J18" i="26"/>
  <c r="K18" i="26"/>
  <c r="H19" i="26"/>
  <c r="I19" i="26"/>
  <c r="J19" i="26"/>
  <c r="K19" i="26"/>
  <c r="H20" i="26"/>
  <c r="I20" i="26"/>
  <c r="J20" i="26"/>
  <c r="K20" i="26"/>
  <c r="H21" i="26"/>
  <c r="I21" i="26"/>
  <c r="J21" i="26"/>
  <c r="K21" i="26"/>
  <c r="H22" i="26"/>
  <c r="I22" i="26"/>
  <c r="J22" i="26"/>
  <c r="K22" i="26"/>
  <c r="H23" i="26"/>
  <c r="I23" i="26"/>
  <c r="J23" i="26"/>
  <c r="K23" i="26"/>
  <c r="H24" i="26"/>
  <c r="I24" i="26"/>
  <c r="J24" i="26"/>
  <c r="K24" i="26"/>
  <c r="S1" i="28"/>
  <c r="S31" i="28"/>
  <c r="S26" i="28"/>
  <c r="S21" i="28"/>
  <c r="S16" i="28"/>
  <c r="S11" i="28"/>
  <c r="S6" i="28"/>
  <c r="F58" i="7" l="1"/>
  <c r="E59" i="8" s="1"/>
  <c r="F113" i="7"/>
  <c r="E114" i="8" s="1"/>
  <c r="F98" i="7"/>
  <c r="E99" i="8" s="1"/>
  <c r="F28" i="7"/>
  <c r="E29" i="8" s="1"/>
  <c r="F108" i="7"/>
  <c r="E109" i="8" s="1"/>
  <c r="F68" i="7"/>
  <c r="E69" i="8" s="1"/>
  <c r="F43" i="7"/>
  <c r="E44" i="8" s="1"/>
  <c r="F83" i="7"/>
  <c r="E84" i="8" s="1"/>
  <c r="I600" i="28"/>
  <c r="G586" i="26" s="1"/>
  <c r="I118" i="28"/>
  <c r="G104" i="26" s="1"/>
  <c r="I398" i="28"/>
  <c r="G384" i="26" s="1"/>
  <c r="I428" i="28"/>
  <c r="G414" i="26" s="1"/>
  <c r="I255" i="28"/>
  <c r="G241" i="26" s="1"/>
  <c r="I145" i="28"/>
  <c r="G131" i="26" s="1"/>
  <c r="I149" i="28"/>
  <c r="G135" i="26" s="1"/>
  <c r="I288" i="28"/>
  <c r="G274" i="26" s="1"/>
  <c r="I604" i="28"/>
  <c r="G590" i="26" s="1"/>
  <c r="I323" i="28"/>
  <c r="G309" i="26" s="1"/>
  <c r="I328" i="28"/>
  <c r="G314" i="26" s="1"/>
  <c r="I110" i="28"/>
  <c r="G96" i="26" s="1"/>
  <c r="I390" i="28"/>
  <c r="G376" i="26" s="1"/>
  <c r="I709" i="28"/>
  <c r="G695" i="26" s="1"/>
  <c r="I538" i="28"/>
  <c r="G524" i="26" s="1"/>
  <c r="I535" i="28"/>
  <c r="G521" i="26" s="1"/>
  <c r="I254" i="28"/>
  <c r="G240" i="26" s="1"/>
  <c r="I643" i="28"/>
  <c r="G629" i="26" s="1"/>
  <c r="I360" i="28"/>
  <c r="G346" i="26" s="1"/>
  <c r="I358" i="28"/>
  <c r="G344" i="26" s="1"/>
  <c r="I188" i="28"/>
  <c r="G174" i="26" s="1"/>
  <c r="I285" i="28"/>
  <c r="G271" i="26" s="1"/>
  <c r="I83" i="28"/>
  <c r="G69" i="26" s="1"/>
  <c r="I495" i="28"/>
  <c r="G481" i="26" s="1"/>
  <c r="I503" i="28"/>
  <c r="G489" i="26" s="1"/>
  <c r="I574" i="28"/>
  <c r="G560" i="26" s="1"/>
  <c r="I575" i="28"/>
  <c r="G561" i="26" s="1"/>
  <c r="I610" i="28"/>
  <c r="G596" i="26" s="1"/>
  <c r="I330" i="28"/>
  <c r="G316" i="26" s="1"/>
  <c r="I715" i="28"/>
  <c r="G701" i="26" s="1"/>
  <c r="I430" i="28"/>
  <c r="G416" i="26" s="1"/>
  <c r="I260" i="28"/>
  <c r="G246" i="26" s="1"/>
  <c r="I465" i="28"/>
  <c r="G451" i="26" s="1"/>
  <c r="I675" i="28"/>
  <c r="G661" i="26" s="1"/>
  <c r="I609" i="28"/>
  <c r="G595" i="26" s="1"/>
  <c r="I325" i="28"/>
  <c r="G311" i="26" s="1"/>
  <c r="I114" i="28"/>
  <c r="G100" i="26" s="1"/>
  <c r="I120" i="28"/>
  <c r="G106" i="26" s="1"/>
  <c r="I713" i="28"/>
  <c r="G699" i="26" s="1"/>
  <c r="I320" i="28"/>
  <c r="G306" i="26" s="1"/>
  <c r="I429" i="28"/>
  <c r="G415" i="26" s="1"/>
  <c r="I530" i="28"/>
  <c r="G516" i="26" s="1"/>
  <c r="I185" i="28"/>
  <c r="G171" i="26" s="1"/>
  <c r="I469" i="28"/>
  <c r="G455" i="26" s="1"/>
  <c r="I289" i="28"/>
  <c r="G275" i="26" s="1"/>
  <c r="I294" i="28"/>
  <c r="G280" i="26" s="1"/>
  <c r="I500" i="28"/>
  <c r="G486" i="26" s="1"/>
  <c r="I678" i="28"/>
  <c r="G664" i="26" s="1"/>
  <c r="I605" i="28"/>
  <c r="G591" i="26" s="1"/>
  <c r="I400" i="28"/>
  <c r="G386" i="26" s="1"/>
  <c r="I393" i="28"/>
  <c r="G379" i="26" s="1"/>
  <c r="I714" i="28"/>
  <c r="G700" i="26" s="1"/>
  <c r="I710" i="28"/>
  <c r="G696" i="26" s="1"/>
  <c r="I539" i="28"/>
  <c r="G525" i="26" s="1"/>
  <c r="I259" i="28"/>
  <c r="G245" i="26" s="1"/>
  <c r="I365" i="28"/>
  <c r="G351" i="26" s="1"/>
  <c r="I364" i="28"/>
  <c r="G350" i="26" s="1"/>
  <c r="I183" i="28"/>
  <c r="G169" i="26" s="1"/>
  <c r="I189" i="28"/>
  <c r="G175" i="26" s="1"/>
  <c r="I150" i="28"/>
  <c r="G136" i="26" s="1"/>
  <c r="I399" i="28"/>
  <c r="G385" i="26" s="1"/>
  <c r="I464" i="28"/>
  <c r="G450" i="26" s="1"/>
  <c r="I80" i="28"/>
  <c r="G66" i="26" s="1"/>
  <c r="I329" i="28"/>
  <c r="G315" i="26" s="1"/>
  <c r="I115" i="28"/>
  <c r="G101" i="26" s="1"/>
  <c r="I395" i="28"/>
  <c r="G381" i="26" s="1"/>
  <c r="I435" i="28"/>
  <c r="G421" i="26" s="1"/>
  <c r="I433" i="28"/>
  <c r="G419" i="26" s="1"/>
  <c r="I425" i="28"/>
  <c r="G411" i="26" s="1"/>
  <c r="I540" i="28"/>
  <c r="G526" i="26" s="1"/>
  <c r="I253" i="28"/>
  <c r="G239" i="26" s="1"/>
  <c r="I258" i="28"/>
  <c r="G244" i="26" s="1"/>
  <c r="I645" i="28"/>
  <c r="G631" i="26" s="1"/>
  <c r="I640" i="28"/>
  <c r="G626" i="26" s="1"/>
  <c r="I359" i="28"/>
  <c r="G345" i="26" s="1"/>
  <c r="I603" i="28"/>
  <c r="G589" i="26" s="1"/>
  <c r="I324" i="28"/>
  <c r="G310" i="26" s="1"/>
  <c r="I113" i="28"/>
  <c r="G99" i="26" s="1"/>
  <c r="I119" i="28"/>
  <c r="G105" i="26" s="1"/>
  <c r="I644" i="28"/>
  <c r="G630" i="26" s="1"/>
  <c r="I470" i="28"/>
  <c r="G456" i="26" s="1"/>
  <c r="I78" i="28"/>
  <c r="G64" i="26" s="1"/>
  <c r="I84" i="28"/>
  <c r="G70" i="26" s="1"/>
  <c r="I498" i="28"/>
  <c r="G484" i="26" s="1"/>
  <c r="I608" i="28"/>
  <c r="G594" i="26" s="1"/>
  <c r="I708" i="28"/>
  <c r="G694" i="26" s="1"/>
  <c r="I705" i="28"/>
  <c r="G691" i="26" s="1"/>
  <c r="I434" i="28"/>
  <c r="G420" i="26" s="1"/>
  <c r="I533" i="28"/>
  <c r="G519" i="26" s="1"/>
  <c r="I250" i="28"/>
  <c r="G236" i="26" s="1"/>
  <c r="I638" i="28"/>
  <c r="G624" i="26" s="1"/>
  <c r="I355" i="28"/>
  <c r="G341" i="26" s="1"/>
  <c r="I184" i="28"/>
  <c r="G170" i="26" s="1"/>
  <c r="I190" i="28"/>
  <c r="G176" i="26" s="1"/>
  <c r="I463" i="28"/>
  <c r="G449" i="26" s="1"/>
  <c r="I153" i="28"/>
  <c r="G139" i="26" s="1"/>
  <c r="I290" i="28"/>
  <c r="G276" i="26" s="1"/>
  <c r="I295" i="28"/>
  <c r="G281" i="26" s="1"/>
  <c r="I680" i="28"/>
  <c r="G666" i="26" s="1"/>
  <c r="T5" i="28" a="1"/>
  <c r="T5" i="28" s="1"/>
  <c r="I22" i="28" s="1"/>
  <c r="T12" i="28" a="1"/>
  <c r="T12" i="28" s="1"/>
  <c r="I29" i="28" s="1"/>
  <c r="T18" i="28" a="1"/>
  <c r="T18" i="28" s="1"/>
  <c r="T31" i="28" a="1"/>
  <c r="T31" i="28" s="1"/>
  <c r="T6" i="28" a="1"/>
  <c r="T6" i="28" s="1"/>
  <c r="T19" i="28" a="1"/>
  <c r="T19" i="28" s="1"/>
  <c r="I36" i="28" s="1"/>
  <c r="T25" i="28" a="1"/>
  <c r="T25" i="28" s="1"/>
  <c r="I42" i="28" s="1"/>
  <c r="G28" i="26" s="1"/>
  <c r="T32" i="28" a="1"/>
  <c r="T32" i="28" s="1"/>
  <c r="T7" i="28" a="1"/>
  <c r="T7" i="28" s="1"/>
  <c r="T13" i="28" a="1"/>
  <c r="T13" i="28" s="1"/>
  <c r="I30" i="28" s="1"/>
  <c r="G16" i="26" s="1"/>
  <c r="T20" i="28" a="1"/>
  <c r="T20" i="28" s="1"/>
  <c r="I37" i="28" s="1"/>
  <c r="T26" i="28" a="1"/>
  <c r="T26" i="28" s="1"/>
  <c r="I43" i="28" s="1"/>
  <c r="G29" i="26" s="1"/>
  <c r="T8" i="28" a="1"/>
  <c r="T8" i="28" s="1"/>
  <c r="T14" i="28" a="1"/>
  <c r="T14" i="28" s="1"/>
  <c r="I31" i="28" s="1"/>
  <c r="T27" i="28" a="1"/>
  <c r="T27" i="28" s="1"/>
  <c r="T33" i="28" a="1"/>
  <c r="T33" i="28" s="1"/>
  <c r="T2" i="28" a="1"/>
  <c r="T2" i="28" s="1"/>
  <c r="I19" i="28" s="1"/>
  <c r="G5" i="26" s="1"/>
  <c r="T15" i="28" a="1"/>
  <c r="T15" i="28" s="1"/>
  <c r="I32" i="28" s="1"/>
  <c r="G18" i="26" s="1"/>
  <c r="T21" i="28" a="1"/>
  <c r="T21" i="28" s="1"/>
  <c r="I38" i="28" s="1"/>
  <c r="T28" i="28" a="1"/>
  <c r="T28" i="28" s="1"/>
  <c r="T34" i="28" a="1"/>
  <c r="T34" i="28" s="1"/>
  <c r="I51" i="28" s="1"/>
  <c r="G37" i="26" s="1"/>
  <c r="T3" i="28" a="1"/>
  <c r="T3" i="28" s="1"/>
  <c r="I20" i="28" s="1"/>
  <c r="G6" i="26" s="1"/>
  <c r="T9" i="28" a="1"/>
  <c r="T9" i="28" s="1"/>
  <c r="I26" i="28" s="1"/>
  <c r="G12" i="26" s="1"/>
  <c r="T16" i="28" a="1"/>
  <c r="T16" i="28" s="1"/>
  <c r="T22" i="28" a="1"/>
  <c r="T22" i="28" s="1"/>
  <c r="T35" i="28" a="1"/>
  <c r="T35" i="28" s="1"/>
  <c r="I52" i="28" s="1"/>
  <c r="G38" i="26" s="1"/>
  <c r="T4" i="28" a="1"/>
  <c r="T4" i="28" s="1"/>
  <c r="I21" i="28" s="1"/>
  <c r="T10" i="28" a="1"/>
  <c r="T10" i="28" s="1"/>
  <c r="I27" i="28" s="1"/>
  <c r="T23" i="28" a="1"/>
  <c r="T23" i="28" s="1"/>
  <c r="I40" i="28" s="1"/>
  <c r="G26" i="26" s="1"/>
  <c r="T29" i="28" a="1"/>
  <c r="T29" i="28" s="1"/>
  <c r="I46" i="28" s="1"/>
  <c r="G32" i="26" s="1"/>
  <c r="T1" i="28" a="1"/>
  <c r="T1" i="28" s="1"/>
  <c r="I18" i="28" s="1"/>
  <c r="G4" i="26" s="1"/>
  <c r="T11" i="28" a="1"/>
  <c r="T11" i="28" s="1"/>
  <c r="T17" i="28" a="1"/>
  <c r="T17" i="28" s="1"/>
  <c r="T24" i="28" a="1"/>
  <c r="T24" i="28" s="1"/>
  <c r="I41" i="28" s="1"/>
  <c r="G27" i="26" s="1"/>
  <c r="T30" i="28" a="1"/>
  <c r="T30" i="28" s="1"/>
  <c r="I47" i="28" s="1"/>
  <c r="G33" i="26" s="1"/>
  <c r="G669" i="26"/>
  <c r="G39" i="26"/>
  <c r="F63" i="7"/>
  <c r="E64" i="8" s="1"/>
  <c r="F103" i="7"/>
  <c r="E104" i="8" s="1"/>
  <c r="F38" i="7"/>
  <c r="E39" i="8" s="1"/>
  <c r="F78" i="7"/>
  <c r="E79" i="8" s="1"/>
  <c r="F88" i="7"/>
  <c r="E89" i="8" s="1"/>
  <c r="F53" i="7"/>
  <c r="E54" i="8" s="1"/>
  <c r="F93" i="7"/>
  <c r="E94" i="8" s="1"/>
  <c r="F48" i="7"/>
  <c r="E49" i="8" s="1"/>
  <c r="F23" i="7"/>
  <c r="E24" i="8" s="1"/>
  <c r="I28" i="28" l="1"/>
  <c r="G14" i="26" s="1"/>
  <c r="G13" i="26"/>
  <c r="I33" i="28"/>
  <c r="G19" i="26" s="1"/>
  <c r="G24" i="26"/>
  <c r="I50" i="28"/>
  <c r="G36" i="26" s="1"/>
  <c r="G23" i="26"/>
  <c r="I49" i="28"/>
  <c r="G35" i="26" s="1"/>
  <c r="I44" i="28"/>
  <c r="G30" i="26" s="1"/>
  <c r="I25" i="28"/>
  <c r="G11" i="26" s="1"/>
  <c r="G7" i="26"/>
  <c r="I23" i="28"/>
  <c r="G9" i="26" s="1"/>
  <c r="I45" i="28"/>
  <c r="G31" i="26" s="1"/>
  <c r="G22" i="26"/>
  <c r="I48" i="28"/>
  <c r="G34" i="26" s="1"/>
  <c r="G15" i="26"/>
  <c r="I35" i="28"/>
  <c r="G21" i="26" s="1"/>
  <c r="I34" i="28"/>
  <c r="G20" i="26" s="1"/>
  <c r="G17" i="26"/>
  <c r="I39" i="28"/>
  <c r="G25" i="26" s="1"/>
  <c r="G8" i="26"/>
  <c r="I24" i="28"/>
  <c r="G10" i="26" s="1"/>
  <c r="D18" i="28"/>
  <c r="D17" i="27"/>
  <c r="D18" i="6"/>
  <c r="D18" i="9"/>
  <c r="D18" i="7"/>
  <c r="J18" i="7" l="1"/>
  <c r="H18" i="7"/>
  <c r="E18" i="28"/>
  <c r="A1" i="28"/>
  <c r="A1" i="27"/>
  <c r="C613" i="28" l="1"/>
  <c r="C333" i="28"/>
  <c r="C53" i="28"/>
  <c r="C403" i="28"/>
  <c r="C648" i="28"/>
  <c r="C578" i="28"/>
  <c r="C298" i="28"/>
  <c r="C543" i="28"/>
  <c r="C263" i="28"/>
  <c r="C683" i="28"/>
  <c r="C123" i="28"/>
  <c r="C508" i="28"/>
  <c r="C228" i="28"/>
  <c r="C473" i="28"/>
  <c r="C193" i="28"/>
  <c r="C88" i="28"/>
  <c r="C438" i="28"/>
  <c r="C158" i="28"/>
  <c r="C368" i="28"/>
  <c r="C102" i="27"/>
  <c r="C72" i="27"/>
  <c r="C18" i="28"/>
  <c r="C52" i="27"/>
  <c r="C37" i="27"/>
  <c r="C77" i="27"/>
  <c r="C92" i="27"/>
  <c r="C27" i="27"/>
  <c r="C67" i="27"/>
  <c r="C107" i="27"/>
  <c r="C82" i="27"/>
  <c r="C17" i="27"/>
  <c r="C57" i="27"/>
  <c r="C97" i="27"/>
  <c r="C32" i="27"/>
  <c r="C112" i="27"/>
  <c r="C42" i="27"/>
  <c r="C47" i="27"/>
  <c r="C87" i="27"/>
  <c r="C22" i="27"/>
  <c r="C62" i="27"/>
  <c r="V19" i="8" l="1"/>
  <c r="T19" i="8"/>
  <c r="R19" i="8"/>
  <c r="P19" i="8"/>
  <c r="N19" i="8"/>
  <c r="L19" i="8"/>
  <c r="J19" i="8"/>
  <c r="H19" i="8"/>
  <c r="H5" i="3" l="1"/>
  <c r="I5" i="3"/>
  <c r="J5" i="3"/>
  <c r="K5" i="3"/>
  <c r="H6" i="3"/>
  <c r="I6" i="3"/>
  <c r="J6" i="3"/>
  <c r="K6" i="3"/>
  <c r="H7" i="3"/>
  <c r="I7" i="3"/>
  <c r="J7" i="3"/>
  <c r="K7" i="3"/>
  <c r="H8" i="3"/>
  <c r="I8" i="3"/>
  <c r="J8" i="3"/>
  <c r="K8" i="3"/>
  <c r="H9" i="3"/>
  <c r="I9" i="3"/>
  <c r="J9" i="3"/>
  <c r="K9" i="3"/>
  <c r="H10" i="3"/>
  <c r="I10" i="3"/>
  <c r="J10" i="3"/>
  <c r="K10" i="3"/>
  <c r="H11" i="3"/>
  <c r="I11" i="3"/>
  <c r="J11" i="3"/>
  <c r="K11" i="3"/>
  <c r="H12" i="3"/>
  <c r="I12" i="3"/>
  <c r="J12" i="3"/>
  <c r="K12" i="3"/>
  <c r="H13" i="3"/>
  <c r="I13" i="3"/>
  <c r="J13" i="3"/>
  <c r="K13" i="3"/>
  <c r="J4" i="3"/>
  <c r="K4" i="3"/>
  <c r="H4" i="3"/>
  <c r="G13" i="3"/>
  <c r="G12" i="3"/>
  <c r="G11" i="3"/>
  <c r="G10" i="3"/>
  <c r="G9" i="3"/>
  <c r="G8" i="3"/>
  <c r="G7" i="3"/>
  <c r="G6" i="3"/>
  <c r="G5" i="3"/>
  <c r="C4" i="3"/>
  <c r="B4" i="3" s="1"/>
  <c r="K5" i="2" l="1"/>
  <c r="C5" i="2" l="1"/>
  <c r="B5" i="2" s="1"/>
  <c r="F18" i="9" l="1"/>
  <c r="A1" i="6" l="1"/>
  <c r="C188" i="6" s="1"/>
  <c r="C198" i="6" l="1"/>
  <c r="C48" i="6"/>
  <c r="C58" i="6"/>
  <c r="C68" i="6"/>
  <c r="C178" i="6"/>
  <c r="C128" i="6"/>
  <c r="C208" i="6"/>
  <c r="C138" i="6"/>
  <c r="C148" i="6"/>
  <c r="C78" i="6"/>
  <c r="C158" i="6"/>
  <c r="C88" i="6"/>
  <c r="C168" i="6"/>
  <c r="C28" i="6"/>
  <c r="C108" i="6"/>
  <c r="C98" i="6"/>
  <c r="C38" i="6"/>
  <c r="C118" i="6"/>
  <c r="C18" i="6"/>
  <c r="K20" i="5" l="1"/>
  <c r="F18" i="7" s="1"/>
  <c r="E19" i="8" s="1"/>
  <c r="F117" i="9" l="1"/>
  <c r="F116" i="9"/>
  <c r="F115" i="9"/>
  <c r="F114" i="9"/>
  <c r="E113" i="9"/>
  <c r="F113" i="9"/>
  <c r="F112" i="9"/>
  <c r="F111" i="9"/>
  <c r="F110" i="9"/>
  <c r="F109" i="9"/>
  <c r="E108" i="9"/>
  <c r="F108" i="9"/>
  <c r="F107" i="9"/>
  <c r="F106" i="9"/>
  <c r="F105" i="9"/>
  <c r="F104" i="9"/>
  <c r="E103" i="9"/>
  <c r="F103" i="9"/>
  <c r="F102" i="9"/>
  <c r="F101" i="9"/>
  <c r="F100" i="9"/>
  <c r="F99" i="9"/>
  <c r="E98" i="9"/>
  <c r="F98" i="9"/>
  <c r="F97" i="9"/>
  <c r="F96" i="9"/>
  <c r="F95" i="9"/>
  <c r="F94" i="9"/>
  <c r="E93" i="9"/>
  <c r="F93" i="9"/>
  <c r="F92" i="9"/>
  <c r="F91" i="9"/>
  <c r="F90" i="9"/>
  <c r="F89" i="9"/>
  <c r="E88" i="9"/>
  <c r="F88" i="9"/>
  <c r="F87" i="9"/>
  <c r="F86" i="9"/>
  <c r="F85" i="9"/>
  <c r="F84" i="9"/>
  <c r="E83" i="9"/>
  <c r="F83" i="9"/>
  <c r="F82" i="9"/>
  <c r="F81" i="9"/>
  <c r="F80" i="9"/>
  <c r="F79" i="9"/>
  <c r="E78" i="9"/>
  <c r="F78" i="9"/>
  <c r="F77" i="9"/>
  <c r="F76" i="9"/>
  <c r="F75" i="9"/>
  <c r="F74" i="9"/>
  <c r="E73" i="9"/>
  <c r="F73" i="9"/>
  <c r="F72" i="9"/>
  <c r="F71" i="9"/>
  <c r="F70" i="9"/>
  <c r="F69" i="9"/>
  <c r="E68" i="9"/>
  <c r="F68" i="9"/>
  <c r="F67" i="9"/>
  <c r="F66" i="9"/>
  <c r="F65" i="9"/>
  <c r="F64" i="9"/>
  <c r="E63" i="9"/>
  <c r="F63" i="9"/>
  <c r="F62" i="9"/>
  <c r="F61" i="9"/>
  <c r="F60" i="9"/>
  <c r="F59" i="9"/>
  <c r="E58" i="9"/>
  <c r="F58" i="9"/>
  <c r="F57" i="9"/>
  <c r="F56" i="9"/>
  <c r="F55" i="9"/>
  <c r="F54" i="9"/>
  <c r="E53" i="9"/>
  <c r="F53" i="9"/>
  <c r="F52" i="9"/>
  <c r="F51" i="9"/>
  <c r="F50" i="9"/>
  <c r="F49" i="9"/>
  <c r="E48" i="9"/>
  <c r="F48" i="9"/>
  <c r="F47" i="9"/>
  <c r="F46" i="9"/>
  <c r="F45" i="9"/>
  <c r="F44" i="9"/>
  <c r="E43" i="9"/>
  <c r="F43" i="9"/>
  <c r="F42" i="9"/>
  <c r="F41" i="9"/>
  <c r="F40" i="9"/>
  <c r="F39" i="9"/>
  <c r="E38" i="9"/>
  <c r="F38" i="9"/>
  <c r="F37" i="9"/>
  <c r="F36" i="9"/>
  <c r="F35" i="9"/>
  <c r="F34" i="9"/>
  <c r="E33" i="9"/>
  <c r="F33" i="9"/>
  <c r="F32" i="9"/>
  <c r="F31" i="9"/>
  <c r="F30" i="9"/>
  <c r="F29" i="9"/>
  <c r="E28" i="9"/>
  <c r="F28" i="9"/>
  <c r="F27" i="9"/>
  <c r="F26" i="9"/>
  <c r="F25" i="9"/>
  <c r="F24" i="9"/>
  <c r="E23" i="9"/>
  <c r="F23" i="9"/>
  <c r="F22" i="9"/>
  <c r="F21" i="9"/>
  <c r="F20" i="9"/>
  <c r="F19" i="9"/>
  <c r="E18" i="9"/>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28" i="7"/>
  <c r="E29" i="7"/>
  <c r="E30" i="7"/>
  <c r="E31" i="7"/>
  <c r="E32" i="7"/>
  <c r="E23" i="7"/>
  <c r="E25" i="7"/>
  <c r="E27" i="7"/>
  <c r="E26" i="7"/>
  <c r="E24" i="7"/>
  <c r="E27" i="27" l="1"/>
  <c r="E23" i="33"/>
  <c r="E62" i="27"/>
  <c r="E44" i="33"/>
  <c r="E102" i="27"/>
  <c r="E68" i="33"/>
  <c r="E57" i="27"/>
  <c r="E41" i="33"/>
  <c r="E77" i="27"/>
  <c r="E53" i="33"/>
  <c r="E97" i="27"/>
  <c r="E65" i="33"/>
  <c r="E42" i="27"/>
  <c r="E32" i="33"/>
  <c r="E82" i="27"/>
  <c r="E56" i="33"/>
  <c r="E17" i="27"/>
  <c r="E17" i="33"/>
  <c r="E32" i="27"/>
  <c r="E26" i="33"/>
  <c r="E52" i="27"/>
  <c r="E38" i="33"/>
  <c r="E92" i="27"/>
  <c r="E62" i="33"/>
  <c r="E112" i="27"/>
  <c r="E74" i="33"/>
  <c r="E22" i="27"/>
  <c r="E20" i="33"/>
  <c r="E37" i="27"/>
  <c r="E29" i="33"/>
  <c r="E72" i="27"/>
  <c r="E50" i="33"/>
  <c r="E47" i="27"/>
  <c r="E35" i="33"/>
  <c r="E67" i="27"/>
  <c r="E47" i="33"/>
  <c r="E87" i="27"/>
  <c r="E59" i="33"/>
  <c r="E107" i="27"/>
  <c r="E71" i="33"/>
  <c r="D14" i="1"/>
  <c r="D14" i="2"/>
  <c r="D104" i="1"/>
  <c r="D104" i="2"/>
  <c r="D96" i="1"/>
  <c r="D96" i="2"/>
  <c r="D88" i="1"/>
  <c r="D88" i="2"/>
  <c r="D80" i="1"/>
  <c r="D80" i="2"/>
  <c r="D72" i="1"/>
  <c r="D72" i="2"/>
  <c r="D64" i="2"/>
  <c r="D64" i="1"/>
  <c r="D56" i="2"/>
  <c r="D56" i="1"/>
  <c r="D48" i="1"/>
  <c r="D48" i="2"/>
  <c r="D40" i="1"/>
  <c r="D40" i="2"/>
  <c r="D32" i="1"/>
  <c r="D32" i="2"/>
  <c r="D24" i="2"/>
  <c r="D24" i="1"/>
  <c r="D95" i="2"/>
  <c r="D95" i="1"/>
  <c r="D55" i="1"/>
  <c r="D55" i="2"/>
  <c r="D23" i="2"/>
  <c r="D23" i="1"/>
  <c r="D103" i="2"/>
  <c r="D103" i="1"/>
  <c r="D10" i="1"/>
  <c r="D10" i="2"/>
  <c r="D94" i="2"/>
  <c r="D94" i="1"/>
  <c r="D78" i="1"/>
  <c r="D78" i="2"/>
  <c r="D62" i="2"/>
  <c r="D62" i="1"/>
  <c r="D46" i="1"/>
  <c r="D46" i="2"/>
  <c r="D30" i="2"/>
  <c r="D30" i="1"/>
  <c r="D22" i="2"/>
  <c r="D22" i="1"/>
  <c r="D63" i="1"/>
  <c r="D63" i="2"/>
  <c r="D102" i="1"/>
  <c r="D102" i="2"/>
  <c r="D86" i="2"/>
  <c r="D86" i="1"/>
  <c r="D70" i="2"/>
  <c r="D70" i="1"/>
  <c r="D54" i="2"/>
  <c r="D54" i="1"/>
  <c r="D38" i="2"/>
  <c r="D38" i="1"/>
  <c r="D19" i="1"/>
  <c r="D19" i="2"/>
  <c r="D101" i="2"/>
  <c r="D101" i="1"/>
  <c r="D93" i="1"/>
  <c r="D93" i="2"/>
  <c r="D85" i="1"/>
  <c r="D85" i="2"/>
  <c r="D77" i="2"/>
  <c r="D77" i="1"/>
  <c r="D69" i="1"/>
  <c r="D69" i="2"/>
  <c r="D61" i="1"/>
  <c r="D61" i="2"/>
  <c r="D53" i="1"/>
  <c r="D53" i="2"/>
  <c r="D45" i="2"/>
  <c r="D45" i="1"/>
  <c r="D37" i="1"/>
  <c r="D37" i="2"/>
  <c r="D29" i="1"/>
  <c r="D29" i="2"/>
  <c r="D21" i="1"/>
  <c r="D21" i="2"/>
  <c r="D79" i="2"/>
  <c r="D79" i="1"/>
  <c r="D31" i="1"/>
  <c r="D31" i="2"/>
  <c r="D92" i="2"/>
  <c r="D92" i="1"/>
  <c r="D68" i="2"/>
  <c r="D68" i="1"/>
  <c r="D36" i="2"/>
  <c r="D36" i="1"/>
  <c r="D20" i="2"/>
  <c r="D20" i="1"/>
  <c r="D12" i="1"/>
  <c r="D12" i="2"/>
  <c r="D47" i="2"/>
  <c r="D47" i="1"/>
  <c r="D100" i="2"/>
  <c r="D100" i="1"/>
  <c r="D52" i="2"/>
  <c r="D52" i="1"/>
  <c r="D99" i="1"/>
  <c r="D99" i="2"/>
  <c r="D75" i="1"/>
  <c r="D75" i="2"/>
  <c r="D51" i="1"/>
  <c r="D51" i="2"/>
  <c r="D35" i="1"/>
  <c r="D35" i="2"/>
  <c r="D27" i="1"/>
  <c r="D27" i="2"/>
  <c r="D71" i="2"/>
  <c r="D71" i="1"/>
  <c r="D39" i="2"/>
  <c r="D39" i="1"/>
  <c r="D18" i="2"/>
  <c r="D18" i="1"/>
  <c r="D76" i="2"/>
  <c r="D76" i="1"/>
  <c r="D44" i="2"/>
  <c r="D44" i="1"/>
  <c r="D17" i="2"/>
  <c r="D17" i="1"/>
  <c r="D91" i="1"/>
  <c r="D91" i="2"/>
  <c r="D67" i="1"/>
  <c r="D67" i="2"/>
  <c r="D43" i="1"/>
  <c r="D43" i="2"/>
  <c r="D16" i="2"/>
  <c r="D16" i="1"/>
  <c r="D98" i="2"/>
  <c r="D98" i="1"/>
  <c r="D90" i="1"/>
  <c r="D90" i="2"/>
  <c r="D82" i="2"/>
  <c r="D82" i="1"/>
  <c r="D74" i="2"/>
  <c r="D74" i="1"/>
  <c r="D66" i="1"/>
  <c r="D66" i="2"/>
  <c r="D58" i="2"/>
  <c r="D58" i="1"/>
  <c r="D50" i="2"/>
  <c r="D50" i="1"/>
  <c r="D42" i="1"/>
  <c r="D42" i="2"/>
  <c r="D34" i="2"/>
  <c r="D34" i="1"/>
  <c r="D26" i="1"/>
  <c r="D26" i="2"/>
  <c r="D87" i="2"/>
  <c r="D87" i="1"/>
  <c r="D84" i="2"/>
  <c r="D84" i="1"/>
  <c r="D60" i="2"/>
  <c r="D60" i="1"/>
  <c r="D28" i="2"/>
  <c r="D28" i="1"/>
  <c r="D83" i="1"/>
  <c r="D83" i="2"/>
  <c r="D59" i="1"/>
  <c r="D59" i="2"/>
  <c r="D11" i="1"/>
  <c r="D11" i="2"/>
  <c r="D13" i="2"/>
  <c r="D13" i="1"/>
  <c r="D15" i="1"/>
  <c r="D15" i="2"/>
  <c r="D97" i="2"/>
  <c r="D97" i="1"/>
  <c r="D89" i="1"/>
  <c r="D89" i="2"/>
  <c r="D81" i="2"/>
  <c r="D81" i="1"/>
  <c r="D73" i="2"/>
  <c r="D73" i="1"/>
  <c r="D65" i="1"/>
  <c r="D65" i="2"/>
  <c r="D57" i="1"/>
  <c r="D57" i="2"/>
  <c r="D49" i="2"/>
  <c r="D49" i="1"/>
  <c r="D41" i="2"/>
  <c r="D41" i="1"/>
  <c r="D33" i="1"/>
  <c r="D33" i="2"/>
  <c r="D25" i="1"/>
  <c r="D25" i="2"/>
  <c r="E58" i="6"/>
  <c r="E98" i="6"/>
  <c r="E138" i="6"/>
  <c r="E178" i="6"/>
  <c r="E18" i="6"/>
  <c r="E48" i="6"/>
  <c r="E88" i="6"/>
  <c r="E128" i="6"/>
  <c r="E168" i="6"/>
  <c r="E208" i="6"/>
  <c r="E38" i="6"/>
  <c r="E78" i="6"/>
  <c r="E118" i="6"/>
  <c r="E158" i="6"/>
  <c r="E198" i="6"/>
  <c r="E68" i="6"/>
  <c r="E108" i="6"/>
  <c r="E148" i="6"/>
  <c r="E188" i="6"/>
  <c r="E28" i="6"/>
  <c r="A1" i="9"/>
  <c r="C113" i="9" l="1"/>
  <c r="C73" i="9"/>
  <c r="C33" i="9"/>
  <c r="C63" i="9"/>
  <c r="C23" i="9"/>
  <c r="C58" i="9"/>
  <c r="C18" i="9"/>
  <c r="C93" i="9"/>
  <c r="C43" i="9"/>
  <c r="C78" i="9"/>
  <c r="C108" i="9"/>
  <c r="C68" i="9"/>
  <c r="C28" i="9"/>
  <c r="C103" i="9"/>
  <c r="C98" i="9"/>
  <c r="C53" i="9"/>
  <c r="C83" i="9"/>
  <c r="C38" i="9"/>
  <c r="C88" i="9"/>
  <c r="C48" i="9"/>
  <c r="AB104" i="8"/>
  <c r="AB105" i="8"/>
  <c r="AB107" i="8"/>
  <c r="AB109" i="8"/>
  <c r="AB111" i="8"/>
  <c r="AB113" i="8"/>
  <c r="AB115" i="8"/>
  <c r="AB117" i="8"/>
  <c r="AB19" i="8"/>
  <c r="A1" i="8"/>
  <c r="A1" i="7"/>
  <c r="E22" i="7"/>
  <c r="E21" i="7"/>
  <c r="E20" i="7"/>
  <c r="E19" i="7"/>
  <c r="E18" i="5"/>
  <c r="E18" i="7"/>
  <c r="D5" i="2" s="1"/>
  <c r="D18" i="5"/>
  <c r="C94" i="8" l="1"/>
  <c r="C54" i="8"/>
  <c r="C44" i="8"/>
  <c r="C79" i="8"/>
  <c r="C114" i="8"/>
  <c r="C34" i="8"/>
  <c r="C64" i="8"/>
  <c r="C59" i="8"/>
  <c r="C89" i="8"/>
  <c r="C49" i="8"/>
  <c r="C84" i="8"/>
  <c r="C39" i="8"/>
  <c r="C74" i="8"/>
  <c r="C104" i="8"/>
  <c r="C24" i="8"/>
  <c r="C99" i="8"/>
  <c r="C19" i="8"/>
  <c r="C109" i="8"/>
  <c r="C69" i="8"/>
  <c r="C29" i="8"/>
  <c r="D6" i="1"/>
  <c r="D6" i="2"/>
  <c r="D7" i="2"/>
  <c r="D7" i="1"/>
  <c r="D9" i="1"/>
  <c r="D9" i="2"/>
  <c r="D8" i="2"/>
  <c r="D8" i="1"/>
  <c r="D5" i="1"/>
  <c r="AF25" i="8"/>
  <c r="AC20" i="8"/>
  <c r="AF86" i="8"/>
  <c r="AD32" i="8"/>
  <c r="AE30" i="8"/>
  <c r="AD76" i="8"/>
  <c r="AD68" i="8"/>
  <c r="AD52" i="8"/>
  <c r="AE36" i="8"/>
  <c r="AD70" i="8"/>
  <c r="AC78" i="8"/>
  <c r="AE32" i="8"/>
  <c r="AD44" i="8"/>
  <c r="AE103" i="8"/>
  <c r="AC95" i="8"/>
  <c r="AC87" i="8"/>
  <c r="AE71" i="8"/>
  <c r="AC63" i="8"/>
  <c r="AC55" i="8"/>
  <c r="AC47" i="8"/>
  <c r="AE31" i="8"/>
  <c r="AE72" i="8"/>
  <c r="AC102" i="8"/>
  <c r="AC94" i="8"/>
  <c r="AE86" i="8"/>
  <c r="AE27" i="8"/>
  <c r="AE28" i="8"/>
  <c r="AF24" i="8"/>
  <c r="AF21" i="8"/>
  <c r="AC42" i="8"/>
  <c r="AE26" i="8"/>
  <c r="C18" i="7"/>
  <c r="C33" i="7"/>
  <c r="C73" i="7"/>
  <c r="C113" i="7"/>
  <c r="C23" i="7"/>
  <c r="C48" i="7"/>
  <c r="C88" i="7"/>
  <c r="C93" i="7"/>
  <c r="C63" i="7"/>
  <c r="C103" i="7"/>
  <c r="C68" i="7"/>
  <c r="C38" i="7"/>
  <c r="C78" i="7"/>
  <c r="C28" i="7"/>
  <c r="C53" i="7"/>
  <c r="C108" i="7"/>
  <c r="C43" i="7"/>
  <c r="C83" i="7"/>
  <c r="C58" i="7"/>
  <c r="C98" i="7"/>
  <c r="AC83" i="8"/>
  <c r="AC89" i="8"/>
  <c r="AF113" i="8"/>
  <c r="AC58" i="8"/>
  <c r="AC105" i="8"/>
  <c r="AD81" i="8"/>
  <c r="AC75" i="8"/>
  <c r="AE34" i="8"/>
  <c r="AC91" i="8"/>
  <c r="AE56" i="8"/>
  <c r="AE50" i="8"/>
  <c r="AD60" i="8"/>
  <c r="AE60" i="8"/>
  <c r="AE108" i="8"/>
  <c r="AD61" i="8"/>
  <c r="AC103" i="8"/>
  <c r="AC98" i="8"/>
  <c r="AE90" i="8"/>
  <c r="AC82" i="8"/>
  <c r="AF74" i="8"/>
  <c r="AC57" i="8"/>
  <c r="AC53" i="8"/>
  <c r="AE45" i="8"/>
  <c r="AF41" i="8"/>
  <c r="AD37" i="8"/>
  <c r="AE106" i="8"/>
  <c r="AD66" i="8"/>
  <c r="AC67" i="8"/>
  <c r="AF115" i="8"/>
  <c r="AD107" i="8"/>
  <c r="AE100" i="8"/>
  <c r="AD84" i="8"/>
  <c r="AD51" i="8"/>
  <c r="AD43" i="8"/>
  <c r="AE35" i="8"/>
  <c r="AD117" i="8"/>
  <c r="AD101" i="8"/>
  <c r="AC93" i="8"/>
  <c r="AC85" i="8"/>
  <c r="AD77" i="8"/>
  <c r="AD31" i="8"/>
  <c r="AD88" i="8"/>
  <c r="AF71" i="8"/>
  <c r="AD64" i="8"/>
  <c r="AC86" i="8"/>
  <c r="AD71" i="8"/>
  <c r="AC31" i="8"/>
  <c r="AC71" i="8"/>
  <c r="AD62" i="8"/>
  <c r="AE55" i="8"/>
  <c r="AD94" i="8"/>
  <c r="AD55" i="8"/>
  <c r="AE94" i="8"/>
  <c r="AD86" i="8"/>
  <c r="AE76" i="8"/>
  <c r="AE44" i="8"/>
  <c r="AF31" i="8"/>
  <c r="AE40" i="8"/>
  <c r="AD72" i="8"/>
  <c r="AD23" i="8"/>
  <c r="AE111" i="8"/>
  <c r="AC111" i="8"/>
  <c r="AF111" i="8"/>
  <c r="AD111" i="8"/>
  <c r="AF105" i="8"/>
  <c r="AB92" i="8"/>
  <c r="AF92" i="8"/>
  <c r="AB84" i="8"/>
  <c r="AB80" i="8"/>
  <c r="AC80" i="8"/>
  <c r="AF80" i="8"/>
  <c r="AB118" i="8"/>
  <c r="AB116" i="8"/>
  <c r="AB114" i="8"/>
  <c r="AB112" i="8"/>
  <c r="AB110" i="8"/>
  <c r="AB108" i="8"/>
  <c r="AB106" i="8"/>
  <c r="AD103" i="8"/>
  <c r="AB102" i="8"/>
  <c r="AF102" i="8"/>
  <c r="AE118" i="8"/>
  <c r="AC112" i="8"/>
  <c r="AF110" i="8"/>
  <c r="AE102" i="8"/>
  <c r="AD102" i="8"/>
  <c r="AB101" i="8"/>
  <c r="AB97" i="8"/>
  <c r="AB93" i="8"/>
  <c r="AB89" i="8"/>
  <c r="AB85" i="8"/>
  <c r="AB81" i="8"/>
  <c r="AB76" i="8"/>
  <c r="AC76" i="8"/>
  <c r="AF76" i="8"/>
  <c r="AB60" i="8"/>
  <c r="AC60" i="8"/>
  <c r="AF60" i="8"/>
  <c r="AB44" i="8"/>
  <c r="AC44" i="8"/>
  <c r="AF44" i="8"/>
  <c r="AB32" i="8"/>
  <c r="AC32" i="8"/>
  <c r="AB54" i="8"/>
  <c r="AC54" i="8"/>
  <c r="AF54" i="8"/>
  <c r="AB96" i="8"/>
  <c r="AF96" i="8"/>
  <c r="AE70" i="8"/>
  <c r="AE54" i="8"/>
  <c r="AB48" i="8"/>
  <c r="AC48" i="8"/>
  <c r="AF48" i="8"/>
  <c r="AE96" i="8"/>
  <c r="AE92" i="8"/>
  <c r="AE88" i="8"/>
  <c r="AE80" i="8"/>
  <c r="AB74" i="8"/>
  <c r="AE64" i="8"/>
  <c r="AF63" i="8"/>
  <c r="AB58" i="8"/>
  <c r="AD54" i="8"/>
  <c r="AE48" i="8"/>
  <c r="AF47" i="8"/>
  <c r="AB42" i="8"/>
  <c r="AB26" i="8"/>
  <c r="AB30" i="8"/>
  <c r="AC30" i="8"/>
  <c r="AB100" i="8"/>
  <c r="AB28" i="8"/>
  <c r="AD112" i="8"/>
  <c r="AF103" i="8"/>
  <c r="AB103" i="8"/>
  <c r="AB99" i="8"/>
  <c r="AD96" i="8"/>
  <c r="AF95" i="8"/>
  <c r="AB95" i="8"/>
  <c r="AD92" i="8"/>
  <c r="AB91" i="8"/>
  <c r="AF87" i="8"/>
  <c r="AB87" i="8"/>
  <c r="AB83" i="8"/>
  <c r="AD80" i="8"/>
  <c r="AB68" i="8"/>
  <c r="AC68" i="8"/>
  <c r="AF68" i="8"/>
  <c r="AE63" i="8"/>
  <c r="AB52" i="8"/>
  <c r="AC52" i="8"/>
  <c r="AF52" i="8"/>
  <c r="AD48" i="8"/>
  <c r="AE47" i="8"/>
  <c r="AB40" i="8"/>
  <c r="AC40" i="8"/>
  <c r="AD40" i="8"/>
  <c r="AF40" i="8"/>
  <c r="AB24" i="8"/>
  <c r="AF23" i="8"/>
  <c r="AB70" i="8"/>
  <c r="AC70" i="8"/>
  <c r="AF70" i="8"/>
  <c r="AB88" i="8"/>
  <c r="AF88" i="8"/>
  <c r="AB64" i="8"/>
  <c r="AC64" i="8"/>
  <c r="AF64" i="8"/>
  <c r="AC96" i="8"/>
  <c r="AE95" i="8"/>
  <c r="AC92" i="8"/>
  <c r="AC88" i="8"/>
  <c r="AE87" i="8"/>
  <c r="AB78" i="8"/>
  <c r="AE68" i="8"/>
  <c r="AD63" i="8"/>
  <c r="AB62" i="8"/>
  <c r="AC62" i="8"/>
  <c r="AF62" i="8"/>
  <c r="AE52" i="8"/>
  <c r="AD47" i="8"/>
  <c r="AB46" i="8"/>
  <c r="AC46" i="8"/>
  <c r="AF46" i="8"/>
  <c r="AB38" i="8"/>
  <c r="AC38" i="8"/>
  <c r="AD38" i="8"/>
  <c r="AF38" i="8"/>
  <c r="AE23" i="8"/>
  <c r="AB22" i="8"/>
  <c r="AC22" i="8"/>
  <c r="AD22" i="8"/>
  <c r="AF22" i="8"/>
  <c r="AB20" i="8"/>
  <c r="AF20" i="8"/>
  <c r="AB98" i="8"/>
  <c r="AD95" i="8"/>
  <c r="AB94" i="8"/>
  <c r="AF94" i="8"/>
  <c r="AB90" i="8"/>
  <c r="AD87" i="8"/>
  <c r="AB86" i="8"/>
  <c r="AB82" i="8"/>
  <c r="AB72" i="8"/>
  <c r="AC72" i="8"/>
  <c r="AF72" i="8"/>
  <c r="AE62" i="8"/>
  <c r="AB56" i="8"/>
  <c r="AE46" i="8"/>
  <c r="AE38" i="8"/>
  <c r="AB36" i="8"/>
  <c r="AC36" i="8"/>
  <c r="AD36" i="8"/>
  <c r="AF36" i="8"/>
  <c r="AC23" i="8"/>
  <c r="AE22" i="8"/>
  <c r="AE20" i="8"/>
  <c r="AB66" i="8"/>
  <c r="AF55" i="8"/>
  <c r="AB50" i="8"/>
  <c r="AD46" i="8"/>
  <c r="AB34" i="8"/>
  <c r="AB79" i="8"/>
  <c r="AB77" i="8"/>
  <c r="AB75" i="8"/>
  <c r="AB73" i="8"/>
  <c r="AB71" i="8"/>
  <c r="AB69" i="8"/>
  <c r="AB67" i="8"/>
  <c r="AB65" i="8"/>
  <c r="AB63" i="8"/>
  <c r="AB61" i="8"/>
  <c r="AB59" i="8"/>
  <c r="AB57" i="8"/>
  <c r="AB55" i="8"/>
  <c r="AB53" i="8"/>
  <c r="AB51" i="8"/>
  <c r="AB49" i="8"/>
  <c r="AB47" i="8"/>
  <c r="AB45" i="8"/>
  <c r="AB43" i="8"/>
  <c r="AB41" i="8"/>
  <c r="AB39" i="8"/>
  <c r="AB37" i="8"/>
  <c r="AB35" i="8"/>
  <c r="AB33" i="8"/>
  <c r="AB31" i="8"/>
  <c r="AB29" i="8"/>
  <c r="AB27" i="8"/>
  <c r="AB25" i="8"/>
  <c r="AB23" i="8"/>
  <c r="AB21" i="8"/>
  <c r="F18" i="5"/>
  <c r="G18" i="5"/>
  <c r="H18" i="5"/>
  <c r="D24" i="5" l="1"/>
  <c r="D56" i="5"/>
  <c r="D88" i="5"/>
  <c r="D120" i="5"/>
  <c r="D152" i="5"/>
  <c r="D48" i="5"/>
  <c r="D80" i="5"/>
  <c r="D112" i="5"/>
  <c r="D144" i="5"/>
  <c r="D72" i="5"/>
  <c r="D104" i="5"/>
  <c r="D136" i="5"/>
  <c r="D168" i="5"/>
  <c r="D32" i="5"/>
  <c r="D64" i="5"/>
  <c r="D96" i="5"/>
  <c r="D128" i="5"/>
  <c r="D160" i="5"/>
  <c r="AE42" i="8"/>
  <c r="AF83" i="8"/>
  <c r="AE83" i="8"/>
  <c r="AC27" i="8"/>
  <c r="AE105" i="8"/>
  <c r="AD105" i="8"/>
  <c r="AD89" i="8"/>
  <c r="AE25" i="8"/>
  <c r="AE89" i="8"/>
  <c r="AC66" i="8"/>
  <c r="AF82" i="8"/>
  <c r="AF66" i="8"/>
  <c r="AE113" i="8"/>
  <c r="AE66" i="8"/>
  <c r="AD35" i="8"/>
  <c r="AF35" i="8"/>
  <c r="AD27" i="8"/>
  <c r="AF73" i="8"/>
  <c r="AD91" i="8"/>
  <c r="AD113" i="8"/>
  <c r="AC19" i="8"/>
  <c r="AD20" i="8"/>
  <c r="AC21" i="8"/>
  <c r="AE21" i="8"/>
  <c r="AD21" i="8"/>
  <c r="AF50" i="8"/>
  <c r="AD83" i="8"/>
  <c r="AF100" i="8"/>
  <c r="AC28" i="8"/>
  <c r="AD57" i="8"/>
  <c r="AC100" i="8"/>
  <c r="AD100" i="8"/>
  <c r="AD58" i="8"/>
  <c r="AF33" i="8"/>
  <c r="AD65" i="8"/>
  <c r="AC74" i="8"/>
  <c r="AE24" i="8"/>
  <c r="AC26" i="8"/>
  <c r="AC97" i="8"/>
  <c r="AD78" i="8"/>
  <c r="AF28" i="8"/>
  <c r="AE49" i="8"/>
  <c r="AD28" i="8"/>
  <c r="AC33" i="8"/>
  <c r="AF109" i="8"/>
  <c r="AC65" i="8"/>
  <c r="AF26" i="8"/>
  <c r="AD26" i="8"/>
  <c r="AC25" i="8"/>
  <c r="AD110" i="8"/>
  <c r="AF30" i="8"/>
  <c r="AF32" i="8"/>
  <c r="AF89" i="8"/>
  <c r="AD25" i="8"/>
  <c r="AF78" i="8"/>
  <c r="AE78" i="8"/>
  <c r="AD30" i="8"/>
  <c r="AF79" i="8"/>
  <c r="AE79" i="8"/>
  <c r="AD79" i="8"/>
  <c r="AC79" i="8"/>
  <c r="AD104" i="8"/>
  <c r="AC104" i="8"/>
  <c r="AE104" i="8"/>
  <c r="AF104" i="8"/>
  <c r="AE99" i="8"/>
  <c r="AF99" i="8"/>
  <c r="AD39" i="8"/>
  <c r="AF39" i="8"/>
  <c r="AE39" i="8"/>
  <c r="AC39" i="8"/>
  <c r="AD29" i="8"/>
  <c r="AF29" i="8"/>
  <c r="AE29" i="8"/>
  <c r="AC73" i="8"/>
  <c r="AD24" i="8"/>
  <c r="AD73" i="8"/>
  <c r="AC24" i="8"/>
  <c r="AD118" i="8"/>
  <c r="AD114" i="8"/>
  <c r="AC118" i="8"/>
  <c r="AC29" i="8"/>
  <c r="AE73" i="8"/>
  <c r="AF112" i="8"/>
  <c r="AE112" i="8"/>
  <c r="AF118" i="8"/>
  <c r="AD99" i="8"/>
  <c r="AC69" i="8"/>
  <c r="AC59" i="8"/>
  <c r="AE116" i="8"/>
  <c r="AF67" i="8"/>
  <c r="AF27" i="8"/>
  <c r="AD67" i="8"/>
  <c r="AF98" i="8"/>
  <c r="AC41" i="8"/>
  <c r="AE33" i="8"/>
  <c r="AF42" i="8"/>
  <c r="AE81" i="8"/>
  <c r="AD42" i="8"/>
  <c r="AC45" i="8"/>
  <c r="AD33" i="8"/>
  <c r="AC81" i="8"/>
  <c r="AF45" i="8"/>
  <c r="AE51" i="8"/>
  <c r="AD45" i="8"/>
  <c r="AF81" i="8"/>
  <c r="AE85" i="8"/>
  <c r="AC51" i="8"/>
  <c r="AE43" i="8"/>
  <c r="AD85" i="8"/>
  <c r="AE82" i="8"/>
  <c r="AF51" i="8"/>
  <c r="AE74" i="8"/>
  <c r="AF91" i="8"/>
  <c r="AE84" i="8"/>
  <c r="AF43" i="8"/>
  <c r="AE97" i="8"/>
  <c r="AD69" i="8"/>
  <c r="AC43" i="8"/>
  <c r="AD74" i="8"/>
  <c r="AE91" i="8"/>
  <c r="AF85" i="8"/>
  <c r="AF97" i="8"/>
  <c r="AE69" i="8"/>
  <c r="AE77" i="8"/>
  <c r="AF77" i="8"/>
  <c r="AD97" i="8"/>
  <c r="AC113" i="8"/>
  <c r="AF69" i="8"/>
  <c r="AC77" i="8"/>
  <c r="AD116" i="8"/>
  <c r="AD59" i="8"/>
  <c r="AC116" i="8"/>
  <c r="AE37" i="8"/>
  <c r="AE61" i="8"/>
  <c r="AC34" i="8"/>
  <c r="AF107" i="8"/>
  <c r="AC50" i="8"/>
  <c r="AD34" i="8"/>
  <c r="AE67" i="8"/>
  <c r="AE41" i="8"/>
  <c r="AE58" i="8"/>
  <c r="AE114" i="8"/>
  <c r="AF84" i="8"/>
  <c r="AD41" i="8"/>
  <c r="AE75" i="8"/>
  <c r="AE65" i="8"/>
  <c r="AD90" i="8"/>
  <c r="AD93" i="8"/>
  <c r="AC37" i="8"/>
  <c r="AF56" i="8"/>
  <c r="AC84" i="8"/>
  <c r="AF58" i="8"/>
  <c r="AF65" i="8"/>
  <c r="AF101" i="8"/>
  <c r="AD98" i="8"/>
  <c r="AF59" i="8"/>
  <c r="AD50" i="8"/>
  <c r="AC56" i="8"/>
  <c r="AF90" i="8"/>
  <c r="AE57" i="8"/>
  <c r="AE115" i="8"/>
  <c r="AC99" i="8"/>
  <c r="AE93" i="8"/>
  <c r="AF75" i="8"/>
  <c r="AC35" i="8"/>
  <c r="AC90" i="8"/>
  <c r="AF34" i="8"/>
  <c r="AF37" i="8"/>
  <c r="AF57" i="8"/>
  <c r="AD56" i="8"/>
  <c r="AF93" i="8"/>
  <c r="AD75" i="8"/>
  <c r="AE98" i="8"/>
  <c r="AE59" i="8"/>
  <c r="AD106" i="8"/>
  <c r="AD108" i="8"/>
  <c r="AF108" i="8"/>
  <c r="AF106" i="8"/>
  <c r="AE109" i="8"/>
  <c r="AE107" i="8"/>
  <c r="AD49" i="8"/>
  <c r="AC108" i="8"/>
  <c r="AF49" i="8"/>
  <c r="AD115" i="8"/>
  <c r="AC109" i="8"/>
  <c r="AD82" i="8"/>
  <c r="AD109" i="8"/>
  <c r="AF114" i="8"/>
  <c r="AE53" i="8"/>
  <c r="AC107" i="8"/>
  <c r="AD53" i="8"/>
  <c r="AC106" i="8"/>
  <c r="AF117" i="8"/>
  <c r="AF61" i="8"/>
  <c r="AC61" i="8"/>
  <c r="AC114" i="8"/>
  <c r="AC115" i="8"/>
  <c r="AE117" i="8"/>
  <c r="AC101" i="8"/>
  <c r="AE101" i="8"/>
  <c r="AF53" i="8"/>
  <c r="AC117" i="8"/>
  <c r="AC49" i="8"/>
  <c r="AD19" i="8"/>
  <c r="AE19" i="8"/>
  <c r="AF19" i="8"/>
  <c r="AC110" i="8"/>
  <c r="AE110" i="8"/>
  <c r="AF116" i="8"/>
  <c r="D16" i="5"/>
</calcChain>
</file>

<file path=xl/sharedStrings.xml><?xml version="1.0" encoding="utf-8"?>
<sst xmlns="http://schemas.openxmlformats.org/spreadsheetml/2006/main" count="2548" uniqueCount="356">
  <si>
    <t>【A】作業手順・内容</t>
  </si>
  <si>
    <t>【B】取扱い化学物質及び作業に用いられる設備・装置等</t>
  </si>
  <si>
    <t>取扱物質名</t>
    <rPh sb="0" eb="2">
      <t>トリアツカイ</t>
    </rPh>
    <rPh sb="2" eb="4">
      <t>ブッシツ</t>
    </rPh>
    <rPh sb="4" eb="5">
      <t>メイ</t>
    </rPh>
    <phoneticPr fontId="1"/>
  </si>
  <si>
    <t>取扱状況</t>
  </si>
  <si>
    <t>取扱状況</t>
    <phoneticPr fontId="1"/>
  </si>
  <si>
    <t>当該化学物質の危険性に
関する情報</t>
    <phoneticPr fontId="1"/>
  </si>
  <si>
    <t>作業に用いられる
設備・装置・道具</t>
    <phoneticPr fontId="1"/>
  </si>
  <si>
    <t>【C】火災・爆発等が発生する燃焼の3要素のパターンの確認</t>
    <phoneticPr fontId="1"/>
  </si>
  <si>
    <t>パターン
(a)～(d)</t>
    <phoneticPr fontId="1"/>
  </si>
  <si>
    <t>Q-1</t>
    <phoneticPr fontId="1"/>
  </si>
  <si>
    <t>Q-2</t>
    <phoneticPr fontId="1"/>
  </si>
  <si>
    <t>Q-3</t>
    <phoneticPr fontId="1"/>
  </si>
  <si>
    <t>爆発性雰囲気の形成防止対策を実施していますか？</t>
    <phoneticPr fontId="1"/>
  </si>
  <si>
    <t>着火源の発現防止対策を実施していますか？</t>
    <phoneticPr fontId="1"/>
  </si>
  <si>
    <t>取り扱っている化学物質は
可燃性の物ですか？</t>
    <phoneticPr fontId="1"/>
  </si>
  <si>
    <t>爆発性雰囲気の形成防止
対策を実施していますか？</t>
    <phoneticPr fontId="1"/>
  </si>
  <si>
    <t>着火源の発現防止対策を
実施していますか？</t>
    <phoneticPr fontId="1"/>
  </si>
  <si>
    <t>評価したい作業の数を入力してください（最大20まで）</t>
    <rPh sb="0" eb="2">
      <t>ヒョウカ</t>
    </rPh>
    <rPh sb="5" eb="7">
      <t>サギョウ</t>
    </rPh>
    <rPh sb="8" eb="9">
      <t>カズ</t>
    </rPh>
    <rPh sb="10" eb="12">
      <t>ニュウリョク</t>
    </rPh>
    <rPh sb="19" eb="21">
      <t>サイダイ</t>
    </rPh>
    <phoneticPr fontId="1"/>
  </si>
  <si>
    <t>←半角英数で入力してください</t>
    <rPh sb="1" eb="3">
      <t>ハンカク</t>
    </rPh>
    <rPh sb="3" eb="5">
      <t>エイスウ</t>
    </rPh>
    <rPh sb="6" eb="8">
      <t>ニュウリョク</t>
    </rPh>
    <phoneticPr fontId="1"/>
  </si>
  <si>
    <t>全ての項目に入力できましたか？</t>
    <rPh sb="0" eb="1">
      <t>スベ</t>
    </rPh>
    <rPh sb="3" eb="5">
      <t>コウモク</t>
    </rPh>
    <rPh sb="6" eb="8">
      <t>ニュウリョク</t>
    </rPh>
    <phoneticPr fontId="1"/>
  </si>
  <si>
    <t>↑クリックしてください</t>
    <phoneticPr fontId="1"/>
  </si>
  <si>
    <t>Nr.</t>
  </si>
  <si>
    <t>Nr.</t>
    <phoneticPr fontId="1"/>
  </si>
  <si>
    <t>物質名</t>
  </si>
  <si>
    <t>物質名</t>
    <rPh sb="0" eb="2">
      <t>ブッシツ</t>
    </rPh>
    <rPh sb="2" eb="3">
      <t>メイ</t>
    </rPh>
    <phoneticPr fontId="1"/>
  </si>
  <si>
    <t>危険性に関する情報</t>
  </si>
  <si>
    <t>危険性に関する情報</t>
    <rPh sb="0" eb="3">
      <t>キケンセイ</t>
    </rPh>
    <rPh sb="4" eb="5">
      <t>カン</t>
    </rPh>
    <rPh sb="7" eb="9">
      <t>ジョウホウ</t>
    </rPh>
    <phoneticPr fontId="1"/>
  </si>
  <si>
    <t>取扱状況</t>
    <rPh sb="0" eb="2">
      <t>トリアツカイ</t>
    </rPh>
    <rPh sb="2" eb="4">
      <t>ジョウキョウ</t>
    </rPh>
    <phoneticPr fontId="1"/>
  </si>
  <si>
    <t>用いている設備、装置、道具</t>
    <rPh sb="0" eb="1">
      <t>モチ</t>
    </rPh>
    <rPh sb="5" eb="7">
      <t>セツビ</t>
    </rPh>
    <rPh sb="8" eb="10">
      <t>ソウチ</t>
    </rPh>
    <rPh sb="11" eb="13">
      <t>ドウグ</t>
    </rPh>
    <phoneticPr fontId="1"/>
  </si>
  <si>
    <t>※物質名は必ず左から（①から）入力してください</t>
    <rPh sb="1" eb="3">
      <t>ブッシツ</t>
    </rPh>
    <rPh sb="3" eb="4">
      <t>メイ</t>
    </rPh>
    <rPh sb="5" eb="6">
      <t>カナラ</t>
    </rPh>
    <rPh sb="7" eb="8">
      <t>ヒダリ</t>
    </rPh>
    <rPh sb="15" eb="17">
      <t>ニュウリョク</t>
    </rPh>
    <phoneticPr fontId="1"/>
  </si>
  <si>
    <t>○○</t>
    <phoneticPr fontId="1"/>
  </si>
  <si>
    <t>危険物第4類</t>
    <phoneticPr fontId="1"/>
  </si>
  <si>
    <t>■■■シンナー</t>
    <phoneticPr fontId="1"/>
  </si>
  <si>
    <t>△△アルコール</t>
    <phoneticPr fontId="1"/>
  </si>
  <si>
    <t>酢酸□□</t>
    <rPh sb="0" eb="2">
      <t>サクサン</t>
    </rPh>
    <phoneticPr fontId="1"/>
  </si>
  <si>
    <t>室温（空調なし）</t>
    <rPh sb="3" eb="5">
      <t>クウチョウ</t>
    </rPh>
    <phoneticPr fontId="1"/>
  </si>
  <si>
    <t>【入力例】</t>
    <rPh sb="1" eb="3">
      <t>ニュウリョク</t>
    </rPh>
    <rPh sb="3" eb="4">
      <t>レイ</t>
    </rPh>
    <phoneticPr fontId="1"/>
  </si>
  <si>
    <t>可燃性物質に該当</t>
    <rPh sb="0" eb="3">
      <t>カネンセイ</t>
    </rPh>
    <rPh sb="3" eb="5">
      <t>ブッシツ</t>
    </rPh>
    <rPh sb="6" eb="8">
      <t>ガイトウ</t>
    </rPh>
    <phoneticPr fontId="1"/>
  </si>
  <si>
    <t>可燃性物質に該当</t>
    <phoneticPr fontId="1"/>
  </si>
  <si>
    <t>はい</t>
    <phoneticPr fontId="1"/>
  </si>
  <si>
    <t>回答要否</t>
    <rPh sb="0" eb="2">
      <t>カイトウ</t>
    </rPh>
    <rPh sb="2" eb="4">
      <t>ヨウヒ</t>
    </rPh>
    <phoneticPr fontId="1"/>
  </si>
  <si>
    <t>※対策不要と判断した場合は、「不要」を選択。対策未実施の場合は「未実施」を選択。対策実施済みの場合は具体例を入力してください。</t>
    <rPh sb="1" eb="3">
      <t>タイサク</t>
    </rPh>
    <rPh sb="3" eb="5">
      <t>フヨウ</t>
    </rPh>
    <rPh sb="6" eb="8">
      <t>ハンダン</t>
    </rPh>
    <rPh sb="10" eb="12">
      <t>バアイ</t>
    </rPh>
    <rPh sb="15" eb="17">
      <t>フヨウ</t>
    </rPh>
    <rPh sb="19" eb="21">
      <t>センタク</t>
    </rPh>
    <rPh sb="22" eb="24">
      <t>タイサク</t>
    </rPh>
    <rPh sb="24" eb="27">
      <t>ミジッシ</t>
    </rPh>
    <rPh sb="28" eb="30">
      <t>バアイ</t>
    </rPh>
    <rPh sb="32" eb="35">
      <t>ミジッシ</t>
    </rPh>
    <rPh sb="37" eb="39">
      <t>センタク</t>
    </rPh>
    <rPh sb="40" eb="42">
      <t>タイサク</t>
    </rPh>
    <rPh sb="42" eb="44">
      <t>ジッシ</t>
    </rPh>
    <rPh sb="44" eb="45">
      <t>ズ</t>
    </rPh>
    <rPh sb="47" eb="49">
      <t>バアイ</t>
    </rPh>
    <rPh sb="50" eb="52">
      <t>グタイ</t>
    </rPh>
    <rPh sb="52" eb="53">
      <t>レイ</t>
    </rPh>
    <rPh sb="54" eb="56">
      <t>ニュウリョク</t>
    </rPh>
    <phoneticPr fontId="1"/>
  </si>
  <si>
    <t>用いている設備、装置、道具</t>
    <phoneticPr fontId="1"/>
  </si>
  <si>
    <t>設備、装置、道具に関する引き金事象</t>
    <rPh sb="9" eb="10">
      <t>カン</t>
    </rPh>
    <rPh sb="12" eb="13">
      <t>ヒ</t>
    </rPh>
    <rPh sb="14" eb="15">
      <t>ガネ</t>
    </rPh>
    <rPh sb="15" eb="17">
      <t>ジショウ</t>
    </rPh>
    <phoneticPr fontId="1"/>
  </si>
  <si>
    <t>用いている
設備、装置、道具</t>
    <phoneticPr fontId="1"/>
  </si>
  <si>
    <t>Omission Error（やり飛ばし、やり忘れ）</t>
    <rPh sb="17" eb="18">
      <t>ト</t>
    </rPh>
    <rPh sb="23" eb="24">
      <t>ワス</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</si>
  <si>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</si>
  <si>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</si>
  <si>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</si>
  <si>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</si>
  <si>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</si>
  <si>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</si>
  <si>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</si>
  <si>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</si>
  <si>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</si>
  <si>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</si>
  <si>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まず最初に下記の項目に入力してください</t>
    <rPh sb="2" eb="4">
      <t>サイショ</t>
    </rPh>
    <rPh sb="5" eb="7">
      <t>カキ</t>
    </rPh>
    <rPh sb="8" eb="10">
      <t>コウモク</t>
    </rPh>
    <rPh sb="11" eb="13">
      <t>ニュウリョク</t>
    </rPh>
    <phoneticPr fontId="1"/>
  </si>
  <si>
    <t>作業や操作などに起こり得るミスなどのヒューマンエラー（引き金事象）を入力してください</t>
    <rPh sb="0" eb="2">
      <t>サギョウ</t>
    </rPh>
    <rPh sb="3" eb="5">
      <t>ソウサ</t>
    </rPh>
    <rPh sb="8" eb="9">
      <t>オ</t>
    </rPh>
    <rPh sb="11" eb="12">
      <t>ウ</t>
    </rPh>
    <rPh sb="27" eb="28">
      <t>ヒ</t>
    </rPh>
    <rPh sb="29" eb="32">
      <t>ガネジショウ</t>
    </rPh>
    <phoneticPr fontId="1"/>
  </si>
  <si>
    <t>爆発性雰囲気の形成を防止するための対策の実施状況を入力してください</t>
    <rPh sb="0" eb="3">
      <t>バクハツセイ</t>
    </rPh>
    <rPh sb="3" eb="6">
      <t>フンイキ</t>
    </rPh>
    <rPh sb="7" eb="9">
      <t>ケイセイ</t>
    </rPh>
    <rPh sb="10" eb="12">
      <t>ボウシ</t>
    </rPh>
    <rPh sb="17" eb="19">
      <t>タイサク</t>
    </rPh>
    <rPh sb="20" eb="22">
      <t>ジッシ</t>
    </rPh>
    <rPh sb="22" eb="24">
      <t>ジョウキョウ</t>
    </rPh>
    <rPh sb="25" eb="27">
      <t>ニュウリョク</t>
    </rPh>
    <phoneticPr fontId="1"/>
  </si>
  <si>
    <t>物質名</t>
    <rPh sb="0" eb="2">
      <t>ブッシツ</t>
    </rPh>
    <rPh sb="2" eb="3">
      <t>メイ</t>
    </rPh>
    <phoneticPr fontId="1"/>
  </si>
  <si>
    <t>設備・装置・道具に対する引き金事象</t>
    <rPh sb="0" eb="2">
      <t>セツビ</t>
    </rPh>
    <rPh sb="3" eb="5">
      <t>ソウチ</t>
    </rPh>
    <rPh sb="6" eb="8">
      <t>ドウグ</t>
    </rPh>
    <rPh sb="9" eb="10">
      <t>タイ</t>
    </rPh>
    <rPh sb="12" eb="13">
      <t>ヒ</t>
    </rPh>
    <rPh sb="14" eb="15">
      <t>ガネ</t>
    </rPh>
    <rPh sb="15" eb="17">
      <t>ジショウ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</si>
  <si>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</si>
  <si>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</si>
  <si>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</si>
  <si>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</si>
  <si>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</si>
  <si>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</si>
  <si>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</si>
  <si>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</si>
  <si>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</si>
  <si>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</si>
  <si>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爆発性雰囲気の形成条件</t>
    <rPh sb="0" eb="3">
      <t>バクハツセイ</t>
    </rPh>
    <rPh sb="3" eb="6">
      <t>フンイキ</t>
    </rPh>
    <rPh sb="7" eb="9">
      <t>ケイセイ</t>
    </rPh>
    <rPh sb="9" eb="11">
      <t>ジョウケン</t>
    </rPh>
    <phoneticPr fontId="1"/>
  </si>
  <si>
    <t>着火源の発現条件</t>
    <rPh sb="0" eb="2">
      <t>チャッカ</t>
    </rPh>
    <rPh sb="2" eb="3">
      <t>ゲン</t>
    </rPh>
    <rPh sb="4" eb="6">
      <t>ハツゲン</t>
    </rPh>
    <rPh sb="6" eb="8">
      <t>ジョウケン</t>
    </rPh>
    <phoneticPr fontId="1"/>
  </si>
  <si>
    <t>火災／爆発</t>
    <rPh sb="0" eb="2">
      <t>カサイ</t>
    </rPh>
    <rPh sb="3" eb="5">
      <t>バクハツ</t>
    </rPh>
    <phoneticPr fontId="1"/>
  </si>
  <si>
    <t>その他の影響</t>
    <rPh sb="2" eb="3">
      <t>タ</t>
    </rPh>
    <rPh sb="4" eb="6">
      <t>エイキョウ</t>
    </rPh>
    <phoneticPr fontId="1"/>
  </si>
  <si>
    <t>爆発性雰囲気の
形成防止対策</t>
    <phoneticPr fontId="1"/>
  </si>
  <si>
    <t>着火源の
発現防止対策</t>
    <phoneticPr fontId="1"/>
  </si>
  <si>
    <t>Comission Error（やり間違い）</t>
    <phoneticPr fontId="1"/>
  </si>
  <si>
    <t>【Selection Error（選択エラー）】</t>
    <phoneticPr fontId="1"/>
  </si>
  <si>
    <t>【Sequential Error（手順エラー）】</t>
    <phoneticPr fontId="1"/>
  </si>
  <si>
    <t>【Time Error（タイミングエラー）】</t>
    <phoneticPr fontId="1"/>
  </si>
  <si>
    <t>【Qualitative Error（質的エラー）】</t>
    <phoneticPr fontId="1"/>
  </si>
  <si>
    <t>【Quantity Error（量的エラー）】</t>
    <phoneticPr fontId="1"/>
  </si>
  <si>
    <t>【Other Error（その他のエラー）】</t>
    <phoneticPr fontId="1"/>
  </si>
  <si>
    <t>爆発性雰囲気形成防止対策</t>
    <rPh sb="0" eb="3">
      <t>バクハツセイ</t>
    </rPh>
    <rPh sb="3" eb="6">
      <t>フンイキ</t>
    </rPh>
    <rPh sb="6" eb="8">
      <t>ケイセイ</t>
    </rPh>
    <rPh sb="8" eb="10">
      <t>ボウシ</t>
    </rPh>
    <rPh sb="10" eb="12">
      <t>タイサク</t>
    </rPh>
    <phoneticPr fontId="1"/>
  </si>
  <si>
    <t>着火源発現防止対策</t>
    <rPh sb="5" eb="7">
      <t>ボウシ</t>
    </rPh>
    <phoneticPr fontId="1"/>
  </si>
  <si>
    <t>設備・装置・道具の不具合
（故障モード）</t>
    <rPh sb="0" eb="2">
      <t>セツビ</t>
    </rPh>
    <rPh sb="3" eb="5">
      <t>ソウチ</t>
    </rPh>
    <rPh sb="6" eb="8">
      <t>ドウグ</t>
    </rPh>
    <rPh sb="9" eb="12">
      <t>フグアイ</t>
    </rPh>
    <rPh sb="14" eb="16">
      <t>コショウ</t>
    </rPh>
    <phoneticPr fontId="1"/>
  </si>
  <si>
    <t>【A】作業手順・内容</t>
    <rPh sb="3" eb="5">
      <t>サギョウ</t>
    </rPh>
    <rPh sb="5" eb="7">
      <t>テジュン</t>
    </rPh>
    <rPh sb="8" eb="10">
      <t>ナイヨウ</t>
    </rPh>
    <phoneticPr fontId="1"/>
  </si>
  <si>
    <t>【D】設備・装置・道具に関する引き金事象</t>
    <rPh sb="3" eb="5">
      <t>セツビ</t>
    </rPh>
    <rPh sb="6" eb="8">
      <t>ソウチ</t>
    </rPh>
    <rPh sb="9" eb="11">
      <t>ドウグ</t>
    </rPh>
    <rPh sb="12" eb="13">
      <t>カン</t>
    </rPh>
    <rPh sb="15" eb="16">
      <t>ヒ</t>
    </rPh>
    <rPh sb="17" eb="18">
      <t>ガネ</t>
    </rPh>
    <rPh sb="18" eb="20">
      <t>ジショウ</t>
    </rPh>
    <phoneticPr fontId="1"/>
  </si>
  <si>
    <t>【E】作業・操作に関する引き金事象（ヒューマンエラー）</t>
    <rPh sb="3" eb="5">
      <t>サギョウ</t>
    </rPh>
    <rPh sb="6" eb="8">
      <t>ソウサ</t>
    </rPh>
    <rPh sb="9" eb="10">
      <t>カン</t>
    </rPh>
    <rPh sb="12" eb="13">
      <t>ヒ</t>
    </rPh>
    <rPh sb="14" eb="15">
      <t>ガネ</t>
    </rPh>
    <rPh sb="15" eb="17">
      <t>ジショウ</t>
    </rPh>
    <phoneticPr fontId="1"/>
  </si>
  <si>
    <t>Commission Error（やり間違い）</t>
    <phoneticPr fontId="1"/>
  </si>
  <si>
    <t>Selection Error
（選択エラー）</t>
    <rPh sb="17" eb="19">
      <t>センタク</t>
    </rPh>
    <phoneticPr fontId="1"/>
  </si>
  <si>
    <t>Sequential Error
（手順エラー）</t>
    <rPh sb="18" eb="20">
      <t>テジュン</t>
    </rPh>
    <phoneticPr fontId="1"/>
  </si>
  <si>
    <t>Qualitative Error
（質的エラー）</t>
    <phoneticPr fontId="1"/>
  </si>
  <si>
    <t>Quantitative Error
（量的エラー）</t>
    <rPh sb="20" eb="22">
      <t>リョウテキ</t>
    </rPh>
    <phoneticPr fontId="1"/>
  </si>
  <si>
    <t>Omission Error
（やり飛ばし，やり忘れ）</t>
    <rPh sb="18" eb="19">
      <t>ト</t>
    </rPh>
    <rPh sb="24" eb="25">
      <t>ワス</t>
    </rPh>
    <phoneticPr fontId="1"/>
  </si>
  <si>
    <t>Time Error
（タイミングエラー）</t>
    <phoneticPr fontId="1"/>
  </si>
  <si>
    <r>
      <t xml:space="preserve">others
</t>
    </r>
    <r>
      <rPr>
        <sz val="11"/>
        <color rgb="FF008000"/>
        <rFont val="Meiryo UI"/>
        <family val="3"/>
        <charset val="128"/>
      </rPr>
      <t>（その他のエラー）</t>
    </r>
    <rPh sb="10" eb="11">
      <t>タ</t>
    </rPh>
    <phoneticPr fontId="1"/>
  </si>
  <si>
    <t>■■■シンナー</t>
    <phoneticPr fontId="1"/>
  </si>
  <si>
    <t>△△アルコール</t>
    <phoneticPr fontId="1"/>
  </si>
  <si>
    <t>酢酸□□</t>
    <phoneticPr fontId="1"/>
  </si>
  <si>
    <t>〇〇</t>
    <phoneticPr fontId="1"/>
  </si>
  <si>
    <t>要</t>
    <rPh sb="0" eb="1">
      <t>ヨウ</t>
    </rPh>
    <phoneticPr fontId="1"/>
  </si>
  <si>
    <t>詳細な対策例はコチラ</t>
    <rPh sb="0" eb="2">
      <t>ショウサイ</t>
    </rPh>
    <rPh sb="3" eb="5">
      <t>タイサク</t>
    </rPh>
    <rPh sb="5" eb="6">
      <t>レイ</t>
    </rPh>
    <phoneticPr fontId="1"/>
  </si>
  <si>
    <t>入力後、次のシートに移動</t>
    <rPh sb="0" eb="3">
      <t>ニュウリョクゴ</t>
    </rPh>
    <rPh sb="4" eb="5">
      <t>ツギ</t>
    </rPh>
    <rPh sb="10" eb="12">
      <t>イドウ</t>
    </rPh>
    <phoneticPr fontId="1"/>
  </si>
  <si>
    <t>入力後、次のシートに移動</t>
    <phoneticPr fontId="1"/>
  </si>
  <si>
    <t>スプレーガンの詰まり</t>
    <phoneticPr fontId="1"/>
  </si>
  <si>
    <t>重力式カップの損傷</t>
    <phoneticPr fontId="1"/>
  </si>
  <si>
    <t>・・・</t>
    <phoneticPr fontId="1"/>
  </si>
  <si>
    <t>スプレーガン（ホース）
重力式カップ
廃液缶</t>
    <phoneticPr fontId="1"/>
  </si>
  <si>
    <t>■■■シンナー
△△アルコール
酢酸□□</t>
    <phoneticPr fontId="1"/>
  </si>
  <si>
    <t>①</t>
    <phoneticPr fontId="1"/>
  </si>
  <si>
    <t>②</t>
    <phoneticPr fontId="1"/>
  </si>
  <si>
    <t>③</t>
    <phoneticPr fontId="1"/>
  </si>
  <si>
    <t>シンナー存在部周りに爆発性雰囲気を形成する可能性あり</t>
    <phoneticPr fontId="1"/>
  </si>
  <si>
    <t>同上</t>
    <rPh sb="0" eb="2">
      <t>ドウジョウ</t>
    </rPh>
    <phoneticPr fontId="1"/>
  </si>
  <si>
    <t>なし</t>
    <phoneticPr fontId="1"/>
  </si>
  <si>
    <t>防爆構造照明の故障</t>
    <phoneticPr fontId="1"/>
  </si>
  <si>
    <t>塗料存在部周りに爆発性雰囲気を形成する可能性あり</t>
    <rPh sb="0" eb="2">
      <t>トリョウ</t>
    </rPh>
    <rPh sb="2" eb="4">
      <t>ソンザイ</t>
    </rPh>
    <rPh sb="4" eb="5">
      <t>ブ</t>
    </rPh>
    <rPh sb="5" eb="6">
      <t>マワ</t>
    </rPh>
    <rPh sb="8" eb="11">
      <t>バクハツセイ</t>
    </rPh>
    <rPh sb="11" eb="14">
      <t>フンイキ</t>
    </rPh>
    <rPh sb="15" eb="17">
      <t>ケイセイ</t>
    </rPh>
    <rPh sb="19" eb="22">
      <t>カノウセイ</t>
    </rPh>
    <phoneticPr fontId="1"/>
  </si>
  <si>
    <t>電気火花が発生する可能性あり</t>
    <phoneticPr fontId="1"/>
  </si>
  <si>
    <t>影響なし</t>
    <phoneticPr fontId="1"/>
  </si>
  <si>
    <t>蒸気に着火し，フラッシュ火災</t>
    <phoneticPr fontId="1"/>
  </si>
  <si>
    <t>廃液缶中の塗料への延焼など</t>
    <phoneticPr fontId="1"/>
  </si>
  <si>
    <t>スプレーガンのシンナー通しを行わない</t>
    <phoneticPr fontId="1"/>
  </si>
  <si>
    <t>帯電防止作業服・静電安全靴を着用しない</t>
    <phoneticPr fontId="1"/>
  </si>
  <si>
    <t>素材の異なる作業服・作業靴を着用する</t>
    <phoneticPr fontId="1"/>
  </si>
  <si>
    <t>廃液缶からオーバーフローする</t>
    <phoneticPr fontId="1"/>
  </si>
  <si>
    <t>※現状，対策不要と判断していた場合は、「不要」を選択。対策未実施の場合は「未実施」を選択。対策実施済みの場合は具体例を入力してください。</t>
    <rPh sb="1" eb="3">
      <t>ゲンジョウ</t>
    </rPh>
    <rPh sb="4" eb="6">
      <t>タイサク</t>
    </rPh>
    <rPh sb="6" eb="8">
      <t>フヨウ</t>
    </rPh>
    <rPh sb="9" eb="11">
      <t>ハンダン</t>
    </rPh>
    <rPh sb="15" eb="17">
      <t>バアイ</t>
    </rPh>
    <rPh sb="20" eb="22">
      <t>フヨウ</t>
    </rPh>
    <rPh sb="24" eb="26">
      <t>センタク</t>
    </rPh>
    <rPh sb="27" eb="29">
      <t>タイサク</t>
    </rPh>
    <rPh sb="29" eb="32">
      <t>ミジッシ</t>
    </rPh>
    <rPh sb="33" eb="35">
      <t>バアイ</t>
    </rPh>
    <rPh sb="37" eb="40">
      <t>ミジッシ</t>
    </rPh>
    <rPh sb="42" eb="44">
      <t>センタク</t>
    </rPh>
    <rPh sb="45" eb="47">
      <t>タイサク</t>
    </rPh>
    <rPh sb="47" eb="49">
      <t>ジッシ</t>
    </rPh>
    <rPh sb="49" eb="50">
      <t>ズ</t>
    </rPh>
    <rPh sb="52" eb="54">
      <t>バアイ</t>
    </rPh>
    <rPh sb="55" eb="57">
      <t>グタイ</t>
    </rPh>
    <rPh sb="57" eb="58">
      <t>レイ</t>
    </rPh>
    <rPh sb="59" eb="61">
      <t>ニュウリョク</t>
    </rPh>
    <phoneticPr fontId="1"/>
  </si>
  <si>
    <t>着火源の発現を防止するための対策の実施状況を入力してください</t>
    <rPh sb="0" eb="2">
      <t>チャッカ</t>
    </rPh>
    <rPh sb="2" eb="3">
      <t>ゲン</t>
    </rPh>
    <rPh sb="4" eb="6">
      <t>ハツゲン</t>
    </rPh>
    <rPh sb="7" eb="9">
      <t>ボウシ</t>
    </rPh>
    <rPh sb="14" eb="16">
      <t>タイサク</t>
    </rPh>
    <rPh sb="17" eb="19">
      <t>ジッシ</t>
    </rPh>
    <rPh sb="19" eb="21">
      <t>ジョウキョウ</t>
    </rPh>
    <rPh sb="22" eb="24">
      <t>ニュウリョク</t>
    </rPh>
    <phoneticPr fontId="1"/>
  </si>
  <si>
    <t>設備や装置，道具などに生じると思われる引火、爆発等に繋がる不具合（引き金事象）を入力してください</t>
    <rPh sb="0" eb="2">
      <t>セツビ</t>
    </rPh>
    <rPh sb="3" eb="5">
      <t>ソウチ</t>
    </rPh>
    <rPh sb="6" eb="8">
      <t>ドウグ</t>
    </rPh>
    <rPh sb="11" eb="12">
      <t>ショウ</t>
    </rPh>
    <rPh sb="15" eb="16">
      <t>オモ</t>
    </rPh>
    <rPh sb="19" eb="21">
      <t>インカ</t>
    </rPh>
    <rPh sb="22" eb="24">
      <t>バクハツ</t>
    </rPh>
    <rPh sb="24" eb="25">
      <t>トウ</t>
    </rPh>
    <rPh sb="26" eb="27">
      <t>ツナ</t>
    </rPh>
    <rPh sb="29" eb="32">
      <t>フグアイ</t>
    </rPh>
    <rPh sb="33" eb="34">
      <t>ヒ</t>
    </rPh>
    <rPh sb="35" eb="36">
      <t>ガネ</t>
    </rPh>
    <rPh sb="36" eb="38">
      <t>ジショウ</t>
    </rPh>
    <rPh sb="40" eb="42">
      <t>ニュウリョク</t>
    </rPh>
    <phoneticPr fontId="1"/>
  </si>
  <si>
    <t>[選択]</t>
  </si>
  <si>
    <t>実施済</t>
    <rPh sb="0" eb="2">
      <t>ジッシ</t>
    </rPh>
    <rPh sb="2" eb="3">
      <t>ズ</t>
    </rPh>
    <phoneticPr fontId="1"/>
  </si>
  <si>
    <t>対策の内容</t>
    <rPh sb="0" eb="2">
      <t>タイサク</t>
    </rPh>
    <rPh sb="3" eb="5">
      <t>ナイヨウ</t>
    </rPh>
    <phoneticPr fontId="1"/>
  </si>
  <si>
    <t>未実施</t>
    <rPh sb="0" eb="3">
      <t>ミジッシ</t>
    </rPh>
    <phoneticPr fontId="1"/>
  </si>
  <si>
    <t>未実施の理由</t>
    <rPh sb="0" eb="3">
      <t>ミジッシ</t>
    </rPh>
    <rPh sb="4" eb="6">
      <t>リユウ</t>
    </rPh>
    <phoneticPr fontId="1"/>
  </si>
  <si>
    <t>不要</t>
    <rPh sb="0" eb="2">
      <t>フヨウ</t>
    </rPh>
    <phoneticPr fontId="1"/>
  </si>
  <si>
    <t>不要と判断した理由</t>
    <rPh sb="0" eb="2">
      <t>フヨウ</t>
    </rPh>
    <rPh sb="3" eb="5">
      <t>ハンダン</t>
    </rPh>
    <rPh sb="7" eb="9">
      <t>リユウ</t>
    </rPh>
    <phoneticPr fontId="1"/>
  </si>
  <si>
    <t>高温となる装置がないため</t>
    <rPh sb="0" eb="2">
      <t>コウオン</t>
    </rPh>
    <rPh sb="5" eb="7">
      <t>ソウチ</t>
    </rPh>
    <phoneticPr fontId="1"/>
  </si>
  <si>
    <t>作業内容</t>
    <rPh sb="0" eb="2">
      <t>サギョウ</t>
    </rPh>
    <rPh sb="2" eb="4">
      <t>ナイヨウ</t>
    </rPh>
    <phoneticPr fontId="1"/>
  </si>
  <si>
    <t>作業や操作などに対する引き金事象</t>
    <rPh sb="0" eb="2">
      <t>サギョウ</t>
    </rPh>
    <rPh sb="3" eb="5">
      <t>ソウサ</t>
    </rPh>
    <rPh sb="8" eb="9">
      <t>タイ</t>
    </rPh>
    <rPh sb="11" eb="12">
      <t>ヒ</t>
    </rPh>
    <rPh sb="13" eb="14">
      <t>ガネ</t>
    </rPh>
    <rPh sb="14" eb="16">
      <t>ジショウ</t>
    </rPh>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</si>
  <si>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</si>
  <si>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</si>
  <si>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</si>
  <si>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</si>
  <si>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</si>
  <si>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</si>
  <si>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</si>
  <si>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</si>
  <si>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</si>
  <si>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</si>
  <si>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パターン</t>
    <phoneticPr fontId="1"/>
  </si>
  <si>
    <t>パターン</t>
    <phoneticPr fontId="1"/>
  </si>
  <si>
    <t>操作、作業に対する引き金事象</t>
    <rPh sb="0" eb="2">
      <t>ソウサ</t>
    </rPh>
    <rPh sb="3" eb="5">
      <t>サギョウ</t>
    </rPh>
    <rPh sb="6" eb="7">
      <t>タイ</t>
    </rPh>
    <rPh sb="9" eb="10">
      <t>ヒ</t>
    </rPh>
    <rPh sb="11" eb="12">
      <t>ガネ</t>
    </rPh>
    <rPh sb="12" eb="14">
      <t>ジショウ</t>
    </rPh>
    <phoneticPr fontId="1"/>
  </si>
  <si>
    <t>No.1</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</si>
  <si>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</si>
  <si>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</si>
  <si>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</si>
  <si>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</si>
  <si>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</si>
  <si>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</si>
  <si>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</si>
  <si>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</si>
  <si>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</si>
  <si>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No.11</t>
    <phoneticPr fontId="1"/>
  </si>
  <si>
    <t>No.12</t>
    <phoneticPr fontId="1"/>
  </si>
  <si>
    <t>No.13</t>
    <phoneticPr fontId="1"/>
  </si>
  <si>
    <t>No.14</t>
    <phoneticPr fontId="1"/>
  </si>
  <si>
    <t>No.15</t>
    <phoneticPr fontId="1"/>
  </si>
  <si>
    <t>No.16</t>
    <phoneticPr fontId="1"/>
  </si>
  <si>
    <t>No.17</t>
    <phoneticPr fontId="1"/>
  </si>
  <si>
    <t>No.18</t>
    <phoneticPr fontId="1"/>
  </si>
  <si>
    <t>No.19</t>
    <phoneticPr fontId="1"/>
  </si>
  <si>
    <t>No.20</t>
    <phoneticPr fontId="1"/>
  </si>
  <si>
    <t>爆発性雰囲気形成防止対策の例</t>
    <phoneticPr fontId="1"/>
  </si>
  <si>
    <t>ガス・蒸気爆発性雰囲気の抑制</t>
  </si>
  <si>
    <t>対策</t>
    <rPh sb="0" eb="2">
      <t>タイサク</t>
    </rPh>
    <phoneticPr fontId="1"/>
  </si>
  <si>
    <t>対策例</t>
    <rPh sb="0" eb="2">
      <t>タイサク</t>
    </rPh>
    <rPh sb="2" eb="3">
      <t>レイ</t>
    </rPh>
    <phoneticPr fontId="1"/>
  </si>
  <si>
    <t>粉じん爆発性雰囲気の抑制</t>
  </si>
  <si>
    <t>着火源となる要因と対策の例</t>
    <phoneticPr fontId="1"/>
  </si>
  <si>
    <t>種類</t>
    <rPh sb="0" eb="2">
      <t>シュルイ</t>
    </rPh>
    <phoneticPr fontId="1"/>
  </si>
  <si>
    <t>着火源となる要因</t>
    <rPh sb="0" eb="2">
      <t>チャッカ</t>
    </rPh>
    <rPh sb="2" eb="3">
      <t>ゲン</t>
    </rPh>
    <rPh sb="6" eb="8">
      <t>ヨウイン</t>
    </rPh>
    <phoneticPr fontId="1"/>
  </si>
  <si>
    <t>電気的着火源</t>
    <rPh sb="0" eb="2">
      <t>デンキ</t>
    </rPh>
    <rPh sb="2" eb="3">
      <t>テキ</t>
    </rPh>
    <rPh sb="3" eb="5">
      <t>チャッカ</t>
    </rPh>
    <rPh sb="5" eb="6">
      <t>ゲン</t>
    </rPh>
    <phoneticPr fontId="1"/>
  </si>
  <si>
    <t>(a)電気火花</t>
    <rPh sb="3" eb="5">
      <t>デンキ</t>
    </rPh>
    <rPh sb="5" eb="7">
      <t>ヒバナ</t>
    </rPh>
    <phoneticPr fontId="1"/>
  </si>
  <si>
    <t>(b)静電気火花</t>
    <rPh sb="3" eb="6">
      <t>セイデンキ</t>
    </rPh>
    <rPh sb="6" eb="8">
      <t>ヒバナ</t>
    </rPh>
    <phoneticPr fontId="1"/>
  </si>
  <si>
    <t>高温着火源</t>
    <rPh sb="0" eb="2">
      <t>コウオン</t>
    </rPh>
    <rPh sb="2" eb="4">
      <t>チャッカ</t>
    </rPh>
    <rPh sb="4" eb="5">
      <t>ゲン</t>
    </rPh>
    <phoneticPr fontId="1"/>
  </si>
  <si>
    <t>(c)高温表面</t>
    <rPh sb="3" eb="5">
      <t>コウオン</t>
    </rPh>
    <rPh sb="5" eb="7">
      <t>ヒョウメン</t>
    </rPh>
    <phoneticPr fontId="1"/>
  </si>
  <si>
    <t>(d)熱輻射</t>
    <rPh sb="3" eb="4">
      <t>ネツ</t>
    </rPh>
    <rPh sb="4" eb="6">
      <t>フクシャ</t>
    </rPh>
    <phoneticPr fontId="1"/>
  </si>
  <si>
    <t>(e)衝撃・摩擦</t>
    <rPh sb="3" eb="5">
      <t>ショウゲキ</t>
    </rPh>
    <rPh sb="6" eb="8">
      <t>マサツ</t>
    </rPh>
    <phoneticPr fontId="1"/>
  </si>
  <si>
    <t>(f)断熱圧縮</t>
    <rPh sb="3" eb="5">
      <t>ダンネツ</t>
    </rPh>
    <rPh sb="5" eb="7">
      <t>アッシュク</t>
    </rPh>
    <phoneticPr fontId="1"/>
  </si>
  <si>
    <t>(g)裸火</t>
    <rPh sb="3" eb="4">
      <t>ハダカ</t>
    </rPh>
    <rPh sb="4" eb="5">
      <t>ヒ</t>
    </rPh>
    <phoneticPr fontId="1"/>
  </si>
  <si>
    <t>(h)自然発火</t>
    <rPh sb="3" eb="5">
      <t>シゼン</t>
    </rPh>
    <rPh sb="5" eb="7">
      <t>ハッカ</t>
    </rPh>
    <phoneticPr fontId="1"/>
  </si>
  <si>
    <t>衝撃的着火源</t>
    <rPh sb="0" eb="3">
      <t>ショウゲキテキ</t>
    </rPh>
    <rPh sb="3" eb="5">
      <t>チャッカ</t>
    </rPh>
    <rPh sb="5" eb="6">
      <t>ゲン</t>
    </rPh>
    <phoneticPr fontId="1"/>
  </si>
  <si>
    <t>物理化学的着火源</t>
    <rPh sb="0" eb="2">
      <t>ブツリ</t>
    </rPh>
    <rPh sb="2" eb="5">
      <t>カガクテキ</t>
    </rPh>
    <rPh sb="5" eb="7">
      <t>チャッカ</t>
    </rPh>
    <rPh sb="7" eb="8">
      <t>ゲン</t>
    </rPh>
    <phoneticPr fontId="1"/>
  </si>
  <si>
    <t>・電熱器，加熱導管，高温金属などの露出した高温表面
・溶接・ガス切断等の時に飛び散る火の粉
・溶接・切断を行っている鋼板の裏側表面　など</t>
    <phoneticPr fontId="1"/>
  </si>
  <si>
    <t>・物質が燃焼している近く
・電熱器やボイラの近く
・焦点を結んだ太陽光線　など</t>
    <phoneticPr fontId="1"/>
  </si>
  <si>
    <t>・金属（特に軽金属合金製）同士の打撃・衝撃
・運動部への異物の混入による摩擦　など
・流動摩擦</t>
    <phoneticPr fontId="1"/>
  </si>
  <si>
    <t>・配管などの閉空間への高圧ガスの急激な流入による断熱圧縮　など</t>
    <phoneticPr fontId="1"/>
  </si>
  <si>
    <t>・厨房のコンロ
・暖房用のストーブ
・灯明
・マッチ・ライター
・タバコの火
・酸素アセチレン炎やトーチランプの炎
・ボイラ
・各種の炉の中の燃料の燃焼炎
・分析機器内の小火炎　など</t>
    <phoneticPr fontId="1"/>
  </si>
  <si>
    <t>・空気や水に触れると直ちに発火するもの
・可燃性物質自体の内部に化学反応熱が蓄積することによって着火する場合　など</t>
    <phoneticPr fontId="1"/>
  </si>
  <si>
    <t>・防爆構造の電気機器類の使用</t>
    <phoneticPr fontId="1"/>
  </si>
  <si>
    <t>・周囲からの高温物の除去
・遮熱材の使用</t>
    <phoneticPr fontId="1"/>
  </si>
  <si>
    <t>・軽金属合金製品の使用の禁止
・設備・装置内の可燃物・異物の除去
・流動摩擦対策「バルブをゆっくり操作」，「系内の可燃物の除去（清掃）」など</t>
    <phoneticPr fontId="1"/>
  </si>
  <si>
    <t>・バルブをゆっくり操作
・可燃物の除去（清掃）</t>
    <phoneticPr fontId="1"/>
  </si>
  <si>
    <t>・作業環境に応じた火気使用の制限
・火気持ち込み等に関する十分な管理</t>
    <phoneticPr fontId="1"/>
  </si>
  <si>
    <t>・小分けによる蓄熱の防止
・適切な温度管理
・強制的な冷却の実施</t>
    <phoneticPr fontId="1"/>
  </si>
  <si>
    <t>説明・対策例</t>
    <rPh sb="0" eb="2">
      <t>セツメイ</t>
    </rPh>
    <rPh sb="3" eb="5">
      <t>タイサク</t>
    </rPh>
    <rPh sb="5" eb="6">
      <t>レイ</t>
    </rPh>
    <phoneticPr fontId="1"/>
  </si>
  <si>
    <t>静電気火花発現防止対策の基本と対策の例</t>
    <rPh sb="0" eb="3">
      <t>セイデンキ</t>
    </rPh>
    <rPh sb="3" eb="5">
      <t>ヒバナ</t>
    </rPh>
    <rPh sb="5" eb="7">
      <t>ハツゲン</t>
    </rPh>
    <rPh sb="7" eb="9">
      <t>ボウシ</t>
    </rPh>
    <rPh sb="9" eb="11">
      <t>タイサク</t>
    </rPh>
    <rPh sb="12" eb="14">
      <t>キホン</t>
    </rPh>
    <phoneticPr fontId="1"/>
  </si>
  <si>
    <t>すべての導体の接地</t>
  </si>
  <si>
    <t>作業者の接地と帯電防止</t>
  </si>
  <si>
    <t>不導体の排除</t>
  </si>
  <si>
    <t>電荷発生の抑制</t>
  </si>
  <si>
    <t>除電</t>
  </si>
  <si>
    <t>静電気に関連した測定</t>
  </si>
  <si>
    <t>一般に，電荷の発生は接触の面積，摩擦の速度に依存して多くなるので，速度を遅くするなど作業工程を見直すことにより電荷発生を抑制できる．
・作業の運転速度や液体・粉体の輸送の流速の制限
・帯電しやすい液体では乱流や噴出を避ける</t>
    <phoneticPr fontId="1"/>
  </si>
  <si>
    <t>具体的な対策例はコチラを参考にしてください</t>
    <rPh sb="0" eb="3">
      <t>グタイテキ</t>
    </rPh>
    <rPh sb="4" eb="6">
      <t>タイサク</t>
    </rPh>
    <rPh sb="6" eb="7">
      <t>レイ</t>
    </rPh>
    <rPh sb="12" eb="14">
      <t>サンコウ</t>
    </rPh>
    <phoneticPr fontId="1"/>
  </si>
  <si>
    <t>作業条件確認シートはコチラ</t>
    <rPh sb="0" eb="2">
      <t>サギョウ</t>
    </rPh>
    <rPh sb="2" eb="4">
      <t>ジョウケン</t>
    </rPh>
    <rPh sb="4" eb="6">
      <t>カクニン</t>
    </rPh>
    <phoneticPr fontId="1"/>
  </si>
  <si>
    <t>引き金事象チェックシートはコチラ</t>
    <rPh sb="0" eb="1">
      <t>ヒ</t>
    </rPh>
    <rPh sb="2" eb="3">
      <t>ガネ</t>
    </rPh>
    <rPh sb="3" eb="5">
      <t>ジショウ</t>
    </rPh>
    <phoneticPr fontId="1"/>
  </si>
  <si>
    <t>【危険性に関する情報】は、下記資料をご参照ください。</t>
    <rPh sb="1" eb="4">
      <t>キケンセイ</t>
    </rPh>
    <rPh sb="5" eb="6">
      <t>カン</t>
    </rPh>
    <rPh sb="8" eb="10">
      <t>ジョウホウ</t>
    </rPh>
    <rPh sb="13" eb="15">
      <t>カキ</t>
    </rPh>
    <rPh sb="15" eb="17">
      <t>シリョウ</t>
    </rPh>
    <rPh sb="19" eb="21">
      <t>サンショウ</t>
    </rPh>
    <phoneticPr fontId="1"/>
  </si>
  <si>
    <t>危険性に関する情報※</t>
    <phoneticPr fontId="1"/>
  </si>
  <si>
    <t>【E】作業・操作に関する引き金事象
（ヒューマンエラー）</t>
    <rPh sb="3" eb="5">
      <t>サギョウ</t>
    </rPh>
    <rPh sb="6" eb="8">
      <t>ソウサ</t>
    </rPh>
    <rPh sb="9" eb="10">
      <t>カン</t>
    </rPh>
    <rPh sb="12" eb="13">
      <t>ヒ</t>
    </rPh>
    <rPh sb="14" eb="15">
      <t>ガネ</t>
    </rPh>
    <rPh sb="15" eb="17">
      <t>ジショウ</t>
    </rPh>
    <phoneticPr fontId="1"/>
  </si>
  <si>
    <t>室温（空調なし）</t>
    <phoneticPr fontId="1"/>
  </si>
  <si>
    <t>スプレーガンを用いた塗装作業</t>
    <rPh sb="7" eb="8">
      <t>モチ</t>
    </rPh>
    <rPh sb="10" eb="12">
      <t>トソウ</t>
    </rPh>
    <rPh sb="12" eb="14">
      <t>サギョウ</t>
    </rPh>
    <phoneticPr fontId="1"/>
  </si>
  <si>
    <t>スプレーガンを用いた塗装作業</t>
    <phoneticPr fontId="1"/>
  </si>
  <si>
    <t>(a)</t>
    <phoneticPr fontId="1"/>
  </si>
  <si>
    <t>それぞれの作業手順や内容などを入力してください</t>
  </si>
  <si>
    <t>取扱物質の名称や製品名を入力してください（最大5つまで）</t>
  </si>
  <si>
    <t>作業手順・作業内容</t>
  </si>
  <si>
    <t>①</t>
  </si>
  <si>
    <t>②</t>
  </si>
  <si>
    <t>③</t>
  </si>
  <si>
    <t>④</t>
  </si>
  <si>
    <t>⑤</t>
  </si>
  <si>
    <t>取扱物質の危険性、取扱状況、使用している設備などの状況を入力してください</t>
    <rPh sb="0" eb="2">
      <t>トリアツカイ</t>
    </rPh>
    <rPh sb="2" eb="4">
      <t>ブッシツ</t>
    </rPh>
    <rPh sb="5" eb="8">
      <t>キケンセイ</t>
    </rPh>
    <rPh sb="9" eb="11">
      <t>トリアツカイ</t>
    </rPh>
    <rPh sb="11" eb="13">
      <t>ジョウキョウ</t>
    </rPh>
    <rPh sb="14" eb="16">
      <t>シヨウ</t>
    </rPh>
    <rPh sb="20" eb="22">
      <t>セツビ</t>
    </rPh>
    <rPh sb="25" eb="27">
      <t>ジョウキョウ</t>
    </rPh>
    <rPh sb="28" eb="30">
      <t>ニュウリョク</t>
    </rPh>
    <phoneticPr fontId="1"/>
  </si>
  <si>
    <t>実施済</t>
    <rPh sb="0" eb="2">
      <t>ジッシ</t>
    </rPh>
    <rPh sb="2" eb="3">
      <t>ズ</t>
    </rPh>
    <phoneticPr fontId="1"/>
  </si>
  <si>
    <t>対策の内容</t>
    <rPh sb="0" eb="2">
      <t>タイサク</t>
    </rPh>
    <rPh sb="3" eb="5">
      <t>ナイヨウ</t>
    </rPh>
    <phoneticPr fontId="1"/>
  </si>
  <si>
    <t>引き金事象に対し、爆発性雰囲気の形成／着火源の発現（不安全状態）のおそれの有無とその条件を入力してください
次に、その不安全状態が生じた場合に考えられる結果の種類（火災の種類／爆発や、漏洩／その他労働災害など）を入力してください</t>
    <rPh sb="0" eb="1">
      <t>ヒ</t>
    </rPh>
    <rPh sb="2" eb="3">
      <t>ガネ</t>
    </rPh>
    <rPh sb="3" eb="5">
      <t>ジショウ</t>
    </rPh>
    <rPh sb="6" eb="7">
      <t>タイ</t>
    </rPh>
    <rPh sb="9" eb="12">
      <t>バクハツセイ</t>
    </rPh>
    <rPh sb="12" eb="15">
      <t>フンイキ</t>
    </rPh>
    <rPh sb="16" eb="18">
      <t>ケイセイ</t>
    </rPh>
    <rPh sb="19" eb="21">
      <t>チャッカ</t>
    </rPh>
    <rPh sb="21" eb="22">
      <t>ゲン</t>
    </rPh>
    <rPh sb="23" eb="25">
      <t>ハツゲン</t>
    </rPh>
    <rPh sb="26" eb="28">
      <t>フアン</t>
    </rPh>
    <rPh sb="28" eb="29">
      <t>ゼン</t>
    </rPh>
    <rPh sb="29" eb="31">
      <t>ジョウタイ</t>
    </rPh>
    <rPh sb="37" eb="39">
      <t>ウム</t>
    </rPh>
    <rPh sb="42" eb="44">
      <t>ジョウケン</t>
    </rPh>
    <rPh sb="45" eb="47">
      <t>ニュウリョク</t>
    </rPh>
    <rPh sb="54" eb="55">
      <t>ツギ</t>
    </rPh>
    <rPh sb="59" eb="61">
      <t>フアン</t>
    </rPh>
    <rPh sb="61" eb="62">
      <t>ゼン</t>
    </rPh>
    <rPh sb="62" eb="64">
      <t>ジョウタイ</t>
    </rPh>
    <rPh sb="65" eb="66">
      <t>ショウ</t>
    </rPh>
    <rPh sb="68" eb="70">
      <t>バアイ</t>
    </rPh>
    <rPh sb="71" eb="72">
      <t>カンガ</t>
    </rPh>
    <rPh sb="76" eb="78">
      <t>ケッカ</t>
    </rPh>
    <rPh sb="79" eb="81">
      <t>シュルイ</t>
    </rPh>
    <rPh sb="82" eb="84">
      <t>カサイ</t>
    </rPh>
    <rPh sb="85" eb="87">
      <t>シュルイ</t>
    </rPh>
    <rPh sb="88" eb="90">
      <t>バクハツ</t>
    </rPh>
    <rPh sb="92" eb="94">
      <t>ロウエイ</t>
    </rPh>
    <rPh sb="97" eb="98">
      <t>タ</t>
    </rPh>
    <rPh sb="98" eb="100">
      <t>ロウドウ</t>
    </rPh>
    <rPh sb="100" eb="102">
      <t>サイガイ</t>
    </rPh>
    <rPh sb="106" eb="108">
      <t>ニュウリョク</t>
    </rPh>
    <phoneticPr fontId="1"/>
  </si>
  <si>
    <t>中間事象（不安全状態）</t>
    <rPh sb="0" eb="2">
      <t>チュウカン</t>
    </rPh>
    <rPh sb="2" eb="4">
      <t>ジショウ</t>
    </rPh>
    <rPh sb="5" eb="10">
      <t>フアンゼンジョウタイ</t>
    </rPh>
    <phoneticPr fontId="1"/>
  </si>
  <si>
    <t>結果事象</t>
    <rPh sb="0" eb="2">
      <t>ケッカ</t>
    </rPh>
    <rPh sb="2" eb="4">
      <t>ジショウ</t>
    </rPh>
    <phoneticPr fontId="1"/>
  </si>
  <si>
    <t>中間事象（不安全状態）</t>
    <rPh sb="0" eb="2">
      <t>チュウカン</t>
    </rPh>
    <rPh sb="2" eb="4">
      <t>ジショウ</t>
    </rPh>
    <rPh sb="5" eb="7">
      <t>フアン</t>
    </rPh>
    <rPh sb="7" eb="8">
      <t>ゼン</t>
    </rPh>
    <rPh sb="8" eb="10">
      <t>ジョウタイ</t>
    </rPh>
    <phoneticPr fontId="1"/>
  </si>
  <si>
    <t>引き金事象に対し、爆発性雰囲気の形成／着火源の発現（不安全状態）のおそれの有無とその条件を入力してください
次に、その不安全状態が生じた場合に考えられる結果の種類（火災の種類／爆発や、漏洩／その他労働災害など）を入力してください</t>
    <rPh sb="0" eb="1">
      <t>ヒ</t>
    </rPh>
    <rPh sb="2" eb="3">
      <t>ガネ</t>
    </rPh>
    <rPh sb="3" eb="5">
      <t>ジショウ</t>
    </rPh>
    <rPh sb="6" eb="7">
      <t>タイ</t>
    </rPh>
    <rPh sb="9" eb="12">
      <t>バクハツセイ</t>
    </rPh>
    <rPh sb="12" eb="15">
      <t>フンイキ</t>
    </rPh>
    <rPh sb="16" eb="18">
      <t>ケイセイ</t>
    </rPh>
    <rPh sb="19" eb="21">
      <t>チャッカ</t>
    </rPh>
    <rPh sb="21" eb="22">
      <t>ゲン</t>
    </rPh>
    <rPh sb="23" eb="25">
      <t>ハツゲン</t>
    </rPh>
    <rPh sb="37" eb="39">
      <t>ウム</t>
    </rPh>
    <rPh sb="42" eb="44">
      <t>ジョウケン</t>
    </rPh>
    <rPh sb="45" eb="47">
      <t>ニュウリョク</t>
    </rPh>
    <rPh sb="54" eb="55">
      <t>ツギ</t>
    </rPh>
    <rPh sb="59" eb="61">
      <t>フアン</t>
    </rPh>
    <rPh sb="61" eb="62">
      <t>ゼン</t>
    </rPh>
    <rPh sb="62" eb="64">
      <t>ジョウタイ</t>
    </rPh>
    <rPh sb="65" eb="66">
      <t>ショウ</t>
    </rPh>
    <rPh sb="68" eb="70">
      <t>バアイ</t>
    </rPh>
    <rPh sb="71" eb="72">
      <t>カンガ</t>
    </rPh>
    <rPh sb="76" eb="78">
      <t>ケッカ</t>
    </rPh>
    <rPh sb="79" eb="81">
      <t>シュルイ</t>
    </rPh>
    <rPh sb="82" eb="84">
      <t>カサイ</t>
    </rPh>
    <rPh sb="85" eb="87">
      <t>シュルイ</t>
    </rPh>
    <rPh sb="88" eb="90">
      <t>バクハツ</t>
    </rPh>
    <rPh sb="92" eb="94">
      <t>ロウエイ</t>
    </rPh>
    <rPh sb="97" eb="98">
      <t>タ</t>
    </rPh>
    <rPh sb="98" eb="100">
      <t>ロウドウ</t>
    </rPh>
    <rPh sb="100" eb="102">
      <t>サイガイ</t>
    </rPh>
    <rPh sb="106" eb="108">
      <t>ニュウリョク</t>
    </rPh>
    <phoneticPr fontId="1"/>
  </si>
  <si>
    <t>用いている
設備、装置、道具</t>
    <phoneticPr fontId="1"/>
  </si>
  <si>
    <t>スプレーガン（ホース）
重力式カップ
廃液缶</t>
    <phoneticPr fontId="1"/>
  </si>
  <si>
    <t>←用いている設備、装置、道具</t>
    <rPh sb="1" eb="2">
      <t>モチ</t>
    </rPh>
    <rPh sb="6" eb="8">
      <t>セツビ</t>
    </rPh>
    <rPh sb="9" eb="11">
      <t>ソウチ</t>
    </rPh>
    <rPh sb="12" eb="14">
      <t>ドウグ</t>
    </rPh>
    <phoneticPr fontId="1"/>
  </si>
  <si>
    <t>（参考）
爆発性雰囲気形成防止対策実施状況</t>
    <rPh sb="1" eb="3">
      <t>サンコウ</t>
    </rPh>
    <rPh sb="5" eb="17">
      <t>バクハツセイフンイキケイセイボウシタイサク</t>
    </rPh>
    <rPh sb="17" eb="19">
      <t>ジッシ</t>
    </rPh>
    <rPh sb="19" eb="21">
      <t>ジョウキョウ</t>
    </rPh>
    <phoneticPr fontId="1"/>
  </si>
  <si>
    <t>未実施の対策が含まれているため、
(a)か(b)の可能性</t>
    <rPh sb="0" eb="3">
      <t>ミジッシ</t>
    </rPh>
    <rPh sb="4" eb="6">
      <t>タイサク</t>
    </rPh>
    <rPh sb="7" eb="8">
      <t>フク</t>
    </rPh>
    <rPh sb="25" eb="28">
      <t>カノウセイ</t>
    </rPh>
    <phoneticPr fontId="1"/>
  </si>
  <si>
    <t>←未実施</t>
    <rPh sb="1" eb="4">
      <t>ミジッシ</t>
    </rPh>
    <phoneticPr fontId="1"/>
  </si>
  <si>
    <t>←実施済</t>
    <rPh sb="1" eb="3">
      <t>ジッシ</t>
    </rPh>
    <rPh sb="3" eb="4">
      <t>ズ</t>
    </rPh>
    <phoneticPr fontId="1"/>
  </si>
  <si>
    <t>←不要</t>
    <rPh sb="1" eb="3">
      <t>フヨウ</t>
    </rPh>
    <phoneticPr fontId="1"/>
  </si>
  <si>
    <t>←未回答の場合0</t>
    <rPh sb="1" eb="4">
      <t>ミカイトウ</t>
    </rPh>
    <rPh sb="5" eb="7">
      <t>バアイ</t>
    </rPh>
    <phoneticPr fontId="1"/>
  </si>
  <si>
    <t>【F】不安全状態</t>
    <rPh sb="3" eb="8">
      <t>フアンゼンジョウタイ</t>
    </rPh>
    <phoneticPr fontId="1"/>
  </si>
  <si>
    <t>【G】事故災害</t>
    <rPh sb="3" eb="5">
      <t>ジコ</t>
    </rPh>
    <rPh sb="5" eb="7">
      <t>サイガイ</t>
    </rPh>
    <phoneticPr fontId="1"/>
  </si>
  <si>
    <t>【F】不安全状態</t>
    <rPh sb="3" eb="5">
      <t>フアン</t>
    </rPh>
    <rPh sb="5" eb="6">
      <t>ゼン</t>
    </rPh>
    <rPh sb="6" eb="8">
      <t>ジョウタイ</t>
    </rPh>
    <phoneticPr fontId="1"/>
  </si>
  <si>
    <t>着火源が発現した場合、火災・爆発等が発生するおそれがあります。</t>
    <rPh sb="0" eb="2">
      <t>チャッカ</t>
    </rPh>
    <rPh sb="2" eb="3">
      <t>ゲン</t>
    </rPh>
    <rPh sb="4" eb="6">
      <t>ハツゲン</t>
    </rPh>
    <rPh sb="8" eb="10">
      <t>バアイ</t>
    </rPh>
    <rPh sb="11" eb="13">
      <t>カサイ</t>
    </rPh>
    <rPh sb="14" eb="16">
      <t>バクハツ</t>
    </rPh>
    <rPh sb="16" eb="17">
      <t>トウ</t>
    </rPh>
    <rPh sb="18" eb="20">
      <t>ハッセイ</t>
    </rPh>
    <phoneticPr fontId="1"/>
  </si>
  <si>
    <t>爆発性雰囲気が形成された場合、火災・爆発等が発生するおそれがあります。</t>
    <rPh sb="0" eb="3">
      <t>バクハツセイ</t>
    </rPh>
    <rPh sb="3" eb="6">
      <t>フンイキ</t>
    </rPh>
    <rPh sb="7" eb="9">
      <t>ケイセイ</t>
    </rPh>
    <rPh sb="12" eb="14">
      <t>バアイ</t>
    </rPh>
    <rPh sb="15" eb="17">
      <t>カサイ</t>
    </rPh>
    <rPh sb="18" eb="20">
      <t>バクハツ</t>
    </rPh>
    <rPh sb="20" eb="21">
      <t>トウ</t>
    </rPh>
    <rPh sb="22" eb="24">
      <t>ハッセイ</t>
    </rPh>
    <phoneticPr fontId="1"/>
  </si>
  <si>
    <t>着火源の発現、爆発性雰囲気の形成が同時に生じた場合、火災・爆発が発生するおそれがあります。</t>
    <rPh sb="0" eb="2">
      <t>チャッカ</t>
    </rPh>
    <rPh sb="2" eb="3">
      <t>ゲン</t>
    </rPh>
    <rPh sb="4" eb="6">
      <t>ハツゲン</t>
    </rPh>
    <rPh sb="7" eb="10">
      <t>バクハツセイ</t>
    </rPh>
    <rPh sb="10" eb="13">
      <t>フンイキ</t>
    </rPh>
    <rPh sb="14" eb="16">
      <t>ケイセイ</t>
    </rPh>
    <rPh sb="17" eb="19">
      <t>ドウジ</t>
    </rPh>
    <rPh sb="20" eb="21">
      <t>ショウ</t>
    </rPh>
    <rPh sb="23" eb="25">
      <t>バアイ</t>
    </rPh>
    <rPh sb="26" eb="28">
      <t>カサイ</t>
    </rPh>
    <rPh sb="29" eb="31">
      <t>バクハツ</t>
    </rPh>
    <rPh sb="32" eb="34">
      <t>ハッセイ</t>
    </rPh>
    <phoneticPr fontId="1"/>
  </si>
  <si>
    <t>ポイント</t>
    <phoneticPr fontId="1"/>
  </si>
  <si>
    <t>【Warning】
リスクが高まっているおそれがあるため、次のシートに移動する前にリスク低減措置を実施すること</t>
    <phoneticPr fontId="1"/>
  </si>
  <si>
    <t>爆発性雰囲気が形成されているおそれがある（不安全状態にある）と仮定し、引き金事象が発生した場合、着火源が発現するかどうかを確認</t>
    <rPh sb="0" eb="6">
      <t>バクハツセイフンイキ</t>
    </rPh>
    <rPh sb="7" eb="9">
      <t>ケイセイ</t>
    </rPh>
    <rPh sb="21" eb="23">
      <t>フアン</t>
    </rPh>
    <rPh sb="23" eb="24">
      <t>ゼン</t>
    </rPh>
    <rPh sb="24" eb="26">
      <t>ジョウタイ</t>
    </rPh>
    <rPh sb="31" eb="33">
      <t>カテイ</t>
    </rPh>
    <rPh sb="35" eb="36">
      <t>ヒ</t>
    </rPh>
    <rPh sb="37" eb="38">
      <t>ガネ</t>
    </rPh>
    <rPh sb="38" eb="40">
      <t>ジショウ</t>
    </rPh>
    <rPh sb="41" eb="43">
      <t>ハッセイ</t>
    </rPh>
    <rPh sb="45" eb="47">
      <t>バアイ</t>
    </rPh>
    <rPh sb="48" eb="50">
      <t>チャッカ</t>
    </rPh>
    <rPh sb="50" eb="51">
      <t>ゲン</t>
    </rPh>
    <rPh sb="52" eb="54">
      <t>ハツゲン</t>
    </rPh>
    <rPh sb="61" eb="63">
      <t>カクニン</t>
    </rPh>
    <phoneticPr fontId="1"/>
  </si>
  <si>
    <t>着火源が発現するおそれがある（不安全状態にある）と仮定し、引き金事象が発生した場合、爆発性混合器が形成されるかどうかを確認</t>
    <rPh sb="0" eb="2">
      <t>チャッカ</t>
    </rPh>
    <rPh sb="2" eb="3">
      <t>ゲン</t>
    </rPh>
    <rPh sb="4" eb="6">
      <t>ハツゲン</t>
    </rPh>
    <rPh sb="15" eb="17">
      <t>フアン</t>
    </rPh>
    <rPh sb="17" eb="18">
      <t>ゼン</t>
    </rPh>
    <rPh sb="18" eb="20">
      <t>ジョウタイ</t>
    </rPh>
    <rPh sb="25" eb="27">
      <t>カテイ</t>
    </rPh>
    <rPh sb="29" eb="30">
      <t>ヒ</t>
    </rPh>
    <rPh sb="31" eb="32">
      <t>ガネ</t>
    </rPh>
    <rPh sb="32" eb="34">
      <t>ジショウ</t>
    </rPh>
    <rPh sb="35" eb="37">
      <t>ハッセイ</t>
    </rPh>
    <rPh sb="39" eb="41">
      <t>バアイ</t>
    </rPh>
    <rPh sb="42" eb="45">
      <t>バクハツセイ</t>
    </rPh>
    <rPh sb="45" eb="48">
      <t>コンゴウキ</t>
    </rPh>
    <rPh sb="49" eb="51">
      <t>ケイセイ</t>
    </rPh>
    <rPh sb="59" eb="61">
      <t>カクニン</t>
    </rPh>
    <phoneticPr fontId="1"/>
  </si>
  <si>
    <t>引き金事象が発生した場合、爆発性雰囲気が形成される又は着火源が発現するおそれがあるかどうかを確認。</t>
    <rPh sb="0" eb="1">
      <t>ヒ</t>
    </rPh>
    <rPh sb="2" eb="5">
      <t>ガネジショウ</t>
    </rPh>
    <rPh sb="6" eb="8">
      <t>ハッセイ</t>
    </rPh>
    <rPh sb="10" eb="12">
      <t>バアイ</t>
    </rPh>
    <rPh sb="13" eb="16">
      <t>バクハツセイ</t>
    </rPh>
    <rPh sb="16" eb="19">
      <t>フンイキ</t>
    </rPh>
    <rPh sb="20" eb="22">
      <t>ケイセイ</t>
    </rPh>
    <rPh sb="25" eb="26">
      <t>マタ</t>
    </rPh>
    <rPh sb="27" eb="29">
      <t>チャッカ</t>
    </rPh>
    <rPh sb="29" eb="30">
      <t>ゲン</t>
    </rPh>
    <rPh sb="31" eb="33">
      <t>ハツゲン</t>
    </rPh>
    <rPh sb="46" eb="48">
      <t>カクニン</t>
    </rPh>
    <phoneticPr fontId="1"/>
  </si>
  <si>
    <t>結果事象（火災・爆発、その他の影響など想定される災害）</t>
    <rPh sb="0" eb="2">
      <t>ケッカ</t>
    </rPh>
    <rPh sb="2" eb="4">
      <t>ジショウ</t>
    </rPh>
    <rPh sb="5" eb="7">
      <t>カサイ</t>
    </rPh>
    <rPh sb="8" eb="10">
      <t>バクハツ</t>
    </rPh>
    <rPh sb="13" eb="14">
      <t>タ</t>
    </rPh>
    <rPh sb="15" eb="17">
      <t>エイキョウ</t>
    </rPh>
    <rPh sb="19" eb="21">
      <t>ソウテイ</t>
    </rPh>
    <rPh sb="24" eb="26">
      <t>サイガイ</t>
    </rPh>
    <phoneticPr fontId="1"/>
  </si>
  <si>
    <t>火災・爆発が発生するおそれがあるため、その過程をできるだけ詳細に記載する。
さらに、作業者の人数や配置、作業環境（5S活動の実施状況、工場建屋の構造、避難経路、工場の立地条件など）を考慮し、その他の影響（労働災害や事業場周辺への被害）について、できるだけ具体的に記載する。</t>
    <rPh sb="0" eb="2">
      <t>カサイ</t>
    </rPh>
    <rPh sb="3" eb="5">
      <t>バクハツ</t>
    </rPh>
    <rPh sb="6" eb="8">
      <t>ハッセイ</t>
    </rPh>
    <rPh sb="21" eb="23">
      <t>カテイ</t>
    </rPh>
    <rPh sb="29" eb="31">
      <t>ショウサイ</t>
    </rPh>
    <rPh sb="32" eb="34">
      <t>キサイ</t>
    </rPh>
    <rPh sb="42" eb="45">
      <t>サギョウシャ</t>
    </rPh>
    <rPh sb="46" eb="48">
      <t>ニンズウ</t>
    </rPh>
    <rPh sb="49" eb="51">
      <t>ハイチ</t>
    </rPh>
    <rPh sb="52" eb="54">
      <t>サギョウ</t>
    </rPh>
    <rPh sb="54" eb="56">
      <t>カンキョウ</t>
    </rPh>
    <rPh sb="59" eb="61">
      <t>カツドウ</t>
    </rPh>
    <rPh sb="62" eb="64">
      <t>ジッシ</t>
    </rPh>
    <rPh sb="64" eb="66">
      <t>ジョウキョウ</t>
    </rPh>
    <rPh sb="67" eb="69">
      <t>コウジョウ</t>
    </rPh>
    <rPh sb="69" eb="71">
      <t>タテヤ</t>
    </rPh>
    <rPh sb="72" eb="74">
      <t>コウゾウ</t>
    </rPh>
    <rPh sb="75" eb="77">
      <t>ヒナン</t>
    </rPh>
    <rPh sb="77" eb="79">
      <t>ケイロ</t>
    </rPh>
    <rPh sb="80" eb="82">
      <t>コウジョウ</t>
    </rPh>
    <rPh sb="83" eb="85">
      <t>リッチ</t>
    </rPh>
    <rPh sb="85" eb="87">
      <t>ジョウケン</t>
    </rPh>
    <rPh sb="91" eb="93">
      <t>コウリョ</t>
    </rPh>
    <rPh sb="97" eb="98">
      <t>タ</t>
    </rPh>
    <rPh sb="99" eb="101">
      <t>エイキョウ</t>
    </rPh>
    <rPh sb="102" eb="104">
      <t>ロウドウ</t>
    </rPh>
    <rPh sb="104" eb="106">
      <t>サイガイ</t>
    </rPh>
    <rPh sb="107" eb="110">
      <t>ジギョウジョウ</t>
    </rPh>
    <rPh sb="110" eb="112">
      <t>シュウヘン</t>
    </rPh>
    <rPh sb="114" eb="116">
      <t>ヒガイ</t>
    </rPh>
    <rPh sb="127" eb="130">
      <t>グタイテキ</t>
    </rPh>
    <rPh sb="131" eb="133">
      <t>キサイ</t>
    </rPh>
    <phoneticPr fontId="1"/>
  </si>
  <si>
    <t>爆発性雰囲気の形成and/or着火源の発現が同時に発生しない場合
（燃焼の3要素が揃わない場合）</t>
    <rPh sb="0" eb="3">
      <t>バクハツセイ</t>
    </rPh>
    <rPh sb="3" eb="6">
      <t>フンイキ</t>
    </rPh>
    <rPh sb="7" eb="9">
      <t>ケイセイ</t>
    </rPh>
    <rPh sb="15" eb="17">
      <t>チャッカ</t>
    </rPh>
    <rPh sb="17" eb="18">
      <t>ゲン</t>
    </rPh>
    <rPh sb="19" eb="21">
      <t>ハツゲン</t>
    </rPh>
    <rPh sb="22" eb="24">
      <t>ドウジ</t>
    </rPh>
    <rPh sb="25" eb="27">
      <t>ハッセイ</t>
    </rPh>
    <rPh sb="30" eb="32">
      <t>バアイ</t>
    </rPh>
    <rPh sb="34" eb="36">
      <t>ネンショウ</t>
    </rPh>
    <rPh sb="38" eb="40">
      <t>ヨウソ</t>
    </rPh>
    <rPh sb="41" eb="42">
      <t>ソロ</t>
    </rPh>
    <rPh sb="45" eb="47">
      <t>バアイ</t>
    </rPh>
    <phoneticPr fontId="1"/>
  </si>
  <si>
    <t>爆発性雰囲気の形成と、着火源の発現が同時に発生する場合
（燃焼の3要素が揃う場合）</t>
    <rPh sb="0" eb="3">
      <t>バクハツセイ</t>
    </rPh>
    <rPh sb="3" eb="6">
      <t>フンイキ</t>
    </rPh>
    <rPh sb="7" eb="9">
      <t>ケイセイ</t>
    </rPh>
    <rPh sb="11" eb="13">
      <t>チャッカ</t>
    </rPh>
    <rPh sb="13" eb="14">
      <t>ゲン</t>
    </rPh>
    <rPh sb="15" eb="17">
      <t>ハツゲン</t>
    </rPh>
    <rPh sb="18" eb="20">
      <t>ドウジ</t>
    </rPh>
    <rPh sb="21" eb="23">
      <t>ハッセイ</t>
    </rPh>
    <rPh sb="25" eb="27">
      <t>バアイ</t>
    </rPh>
    <rPh sb="29" eb="31">
      <t>ネンショウ</t>
    </rPh>
    <rPh sb="33" eb="35">
      <t>ヨウソ</t>
    </rPh>
    <rPh sb="36" eb="37">
      <t>ソロ</t>
    </rPh>
    <rPh sb="38" eb="40">
      <t>バアイ</t>
    </rPh>
    <phoneticPr fontId="1"/>
  </si>
  <si>
    <t>火災・爆発は発生しないため、「影響なし」などと記載</t>
    <rPh sb="0" eb="2">
      <t>カサイ</t>
    </rPh>
    <rPh sb="3" eb="5">
      <t>バクハツ</t>
    </rPh>
    <rPh sb="6" eb="8">
      <t>ハッセイ</t>
    </rPh>
    <rPh sb="15" eb="17">
      <t>エイキョウ</t>
    </rPh>
    <rPh sb="23" eb="25">
      <t>キサイ</t>
    </rPh>
    <phoneticPr fontId="1"/>
  </si>
  <si>
    <t>※結果事象の記載に係る方針はコチラ</t>
    <rPh sb="1" eb="3">
      <t>ケッカ</t>
    </rPh>
    <rPh sb="3" eb="5">
      <t>ジショウ</t>
    </rPh>
    <rPh sb="6" eb="8">
      <t>キサイ</t>
    </rPh>
    <rPh sb="9" eb="10">
      <t>カカ</t>
    </rPh>
    <rPh sb="11" eb="13">
      <t>ホウシン</t>
    </rPh>
    <phoneticPr fontId="1"/>
  </si>
  <si>
    <t>【Warning】
いつ火災・爆発が起こってもおかしくないため、次のシートに移動する前にリスク低減措置を実施すること</t>
    <rPh sb="12" eb="14">
      <t>カサイ</t>
    </rPh>
    <rPh sb="15" eb="17">
      <t>バクハツ</t>
    </rPh>
    <rPh sb="18" eb="19">
      <t>オ</t>
    </rPh>
    <rPh sb="32" eb="33">
      <t>ツギ</t>
    </rPh>
    <rPh sb="38" eb="40">
      <t>イドウ</t>
    </rPh>
    <rPh sb="42" eb="43">
      <t>マエ</t>
    </rPh>
    <rPh sb="47" eb="49">
      <t>テイゲン</t>
    </rPh>
    <rPh sb="49" eb="51">
      <t>ソチ</t>
    </rPh>
    <rPh sb="52" eb="54">
      <t>ジッシ</t>
    </rPh>
    <phoneticPr fontId="1"/>
  </si>
  <si>
    <t>パターンの判断基準は、マニュアルp.7を参照してください。</t>
    <rPh sb="5" eb="7">
      <t>ハンダン</t>
    </rPh>
    <rPh sb="7" eb="9">
      <t>キジュン</t>
    </rPh>
    <rPh sb="20" eb="22">
      <t>サンショウ</t>
    </rPh>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</si>
  <si>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</si>
  <si>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</si>
  <si>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</si>
  <si>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</si>
  <si>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</si>
  <si>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</si>
  <si>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</si>
  <si>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</si>
  <si>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</si>
  <si>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</si>
  <si>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</si>
  <si>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</si>
  <si>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</si>
  <si>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</si>
  <si>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</si>
  <si>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【Warning】
いつ火災・爆発が起こってもおかしくないため、次のシートに移動する前にリスク低減措置を実施すること</t>
    <phoneticPr fontId="1"/>
  </si>
  <si>
    <t>●　物体に電荷が蓄積し帯電が起こり，その電荷によって形成された電界強度がある程度以上になると，絶縁破壊を起こし，静電気火花（放電）が発生する．
●　静電気火花の発生としては，以下の例がある．
・帯電した金属物体の近傍に金属が存在しているとき
・帯電した作業者がドアノブなどの金属に触れたとき
・作業服などを脱衣するとき
・液体試料などのサンプリング作業時に，接地不良になった金属製柄杓が反応釜のマンホールの金属部に触れたとき
・液体輸送工程で，フィルターを内蔵した濾過器の接地不良の金属部分の周りに金属が存在しているとき
・帯電した液体・粉体などを絶縁された金属製容器に充填する際，その周りに金属が存在しているとき</t>
    <phoneticPr fontId="1"/>
  </si>
  <si>
    <t>シナリオ検討シート（2-1）はコチラ</t>
  </si>
  <si>
    <t>シナリオ検討シート（2-2）はコチラ</t>
  </si>
  <si>
    <t>また、シナリオ検討シート【ヒューマンエラー】も異なります。</t>
    <rPh sb="7" eb="9">
      <t>ケントウ</t>
    </rPh>
    <rPh sb="23" eb="24">
      <t>コト</t>
    </rPh>
    <phoneticPr fontId="1"/>
  </si>
  <si>
    <t>クリック</t>
    <phoneticPr fontId="1"/>
  </si>
  <si>
    <t>シート[7-2]を用いた場合はコチラ</t>
    <rPh sb="9" eb="10">
      <t>モチ</t>
    </rPh>
    <rPh sb="12" eb="14">
      <t>バアイ</t>
    </rPh>
    <phoneticPr fontId="1"/>
  </si>
  <si>
    <t>シート[7-1]を用いた場合はコチラ</t>
    <rPh sb="9" eb="10">
      <t>モチ</t>
    </rPh>
    <rPh sb="12" eb="14">
      <t>バアイ</t>
    </rPh>
    <phoneticPr fontId="1"/>
  </si>
  <si>
    <t>シート[7-2][8-2]を用いて入力した場合はコチラ</t>
    <rPh sb="14" eb="15">
      <t>モチ</t>
    </rPh>
    <rPh sb="17" eb="19">
      <t>ニュウリョク</t>
    </rPh>
    <rPh sb="21" eb="23">
      <t>バアイ</t>
    </rPh>
    <phoneticPr fontId="1"/>
  </si>
  <si>
    <t>作業者も静電気放電の原因となるので，帯電防止作業靴，導電性床の使用により作業者の帯電（電荷の蓄積）を抑制する．
・帯電防止靴・導電性床の利用による人体の接地
・帯電防止作業服の着用</t>
    <rPh sb="18" eb="24">
      <t>タイデンボウシサギョウ</t>
    </rPh>
    <rPh sb="24" eb="25">
      <t>グツ</t>
    </rPh>
    <rPh sb="26" eb="29">
      <t>ドウデンセイ</t>
    </rPh>
    <rPh sb="31" eb="33">
      <t>シヨウ</t>
    </rPh>
    <rPh sb="40" eb="42">
      <t>タイデン</t>
    </rPh>
    <rPh sb="43" eb="45">
      <t>デンカ</t>
    </rPh>
    <rPh sb="46" eb="48">
      <t>チクセキ</t>
    </rPh>
    <phoneticPr fontId="1"/>
  </si>
  <si>
    <t>不導体は接地をしても電荷緩和がほとんどないので接地の効果がない．不導体に発生した電荷は蓄積され静電気災害の原因となる．不導体は導電性材料に代えて，これを接地して不導体の使用は避ける，あるいは不導体（例えば，絶縁性液体）に帯電防止剤を添加するなどして導電性を向上させることにより，静電気に起因するリスクを低減できる．
不導体を接地導体で覆うことにより，または，接地導体により区画化することにより， 不導体の帯電の影響を小さくして静電気に起因するリスクを抑制する．例えば，絶縁ホースにスパイラル状に巻かれた接地導線もこれにあたる．
・導電性材料の容器・パイプ・フィルタなどを利用し，これらを接地
・静電遮へい
・絶縁性液体の帯電防止剤や導電性液体を添加</t>
    <rPh sb="139" eb="142">
      <t>セイデンキ</t>
    </rPh>
    <rPh sb="143" eb="145">
      <t>キイン</t>
    </rPh>
    <rPh sb="213" eb="216">
      <t>セイデンキ</t>
    </rPh>
    <rPh sb="217" eb="219">
      <t>キイン</t>
    </rPh>
    <rPh sb="225" eb="227">
      <t>ヨクセイ</t>
    </rPh>
    <phoneticPr fontId="1"/>
  </si>
  <si>
    <t>除電器を利用した電荷の抑制である．除電器で発生したイオンにより帯電物体の電荷を中和する．帯電物体の周辺の媒質の導電率を高く（電荷緩和を促進）するのと等価である．不導体の除電に有効である．ただし，除電器単独でのリスク低減策とはせず，必ず他の対策と併用すること．</t>
    <rPh sb="115" eb="116">
      <t>カナラ</t>
    </rPh>
    <rPh sb="117" eb="118">
      <t>タ</t>
    </rPh>
    <rPh sb="119" eb="121">
      <t>タイサク</t>
    </rPh>
    <rPh sb="122" eb="124">
      <t>ヘイヨウ</t>
    </rPh>
    <phoneticPr fontId="1"/>
  </si>
  <si>
    <t>上記の対策の指標となる導電性，帯電電位，漏洩抵抗について，以下の測定により確認する．防爆型の測定器を用いている場合でも着火源となる可能性があるため，作業場に可燃性ガスや溶剤蒸気及び粉じんが立ち込めているようなときには，絶対に測定を行わないこと．
・すべての導体が設置されているか，テスターなどで確認
・原料などが入った袋や作業者などの帯電電位を静電電位測定器で測定
・床や作業台，台車等の漏洩抵抗を絶縁抵抗計で測定</t>
    <rPh sb="59" eb="62">
      <t>チャッカゲン</t>
    </rPh>
    <rPh sb="65" eb="68">
      <t>カノウセイ</t>
    </rPh>
    <rPh sb="74" eb="77">
      <t>サギョウジョウ</t>
    </rPh>
    <rPh sb="78" eb="81">
      <t>カネンセイ</t>
    </rPh>
    <rPh sb="84" eb="88">
      <t>ヨウザイジョウキ</t>
    </rPh>
    <rPh sb="88" eb="89">
      <t>オヨ</t>
    </rPh>
    <rPh sb="90" eb="91">
      <t>フン</t>
    </rPh>
    <rPh sb="94" eb="95">
      <t>タ</t>
    </rPh>
    <rPh sb="96" eb="97">
      <t>コ</t>
    </rPh>
    <phoneticPr fontId="1"/>
  </si>
  <si>
    <t>・加熱装置・自動温度調節器等のリレー接点に飛ぶ電気火花
・照明用機器の破壊の際のアーク
・電気溶接用ノズルのアーク／非防爆型の電気機器や漏電している電気機器の火花
・非防爆機器（携帯電話，スマートフォンなど）の使用</t>
    <phoneticPr fontId="1"/>
  </si>
  <si>
    <t>・不要な可燃性ガス・液体の残留を除去する
・可燃性ガス・液体の漏洩を防止する
・可燃性ガス・蒸気の放出を管理する
・換気によって可燃性ガス・蒸気の滞留を防止する
【換気設備の例】
・下方吸引型フード（換気作業台など），側方吸引型フード，プッシュプル型換気装置，囲い式フード（ドラフトチャンバーなど）
【異常発生検知手段の例】
・濃度計・ガス検知器の設置
　※　爆発性雰囲気の形成を確実に検知することができる場所に適切に設置していること
　※　爆発下限濃度（LEL）の1/4未満の濃度に制御すること</t>
    <phoneticPr fontId="1"/>
  </si>
  <si>
    <t>・適切な粉体の粒径を選定する
・粉体の微細化を防止する
・粉体の滞留・堆積を防止する（排気／換気装置内への堆積を含む）
・取り扱いの規模を制限する
・設備を区画化する
・設備内の不要な突起物を除去する
・可燃性粉体の漏洩を防止する
・可燃性粉体の飛散・堆積を防止する
【換気設備の例】
・下方吸引型フード（換気作業台など），側方吸引型フード，プッシュプル型換気装置，囲い式フード（ドラフトチャンバーなど）</t>
    <rPh sb="19" eb="22">
      <t>ビサイカ</t>
    </rPh>
    <rPh sb="43" eb="45">
      <t>ハイキ</t>
    </rPh>
    <rPh sb="46" eb="51">
      <t>カンキソウチナイ</t>
    </rPh>
    <rPh sb="53" eb="55">
      <t>タイセキ</t>
    </rPh>
    <rPh sb="56" eb="57">
      <t>フク</t>
    </rPh>
    <phoneticPr fontId="1"/>
  </si>
  <si>
    <t>・高温装置の保守点検，過負荷の有無の監視（センサー）
・設備・装置における機械的摩擦による高温部の有無の監視
・溶接・ガス切断等の作業の適切な制限</t>
    <phoneticPr fontId="1"/>
  </si>
  <si>
    <t>導体は帯電すると静電気災害の原因となる火花放電等を発生するので，すべての導体と導電性材料を接地しなければならない．
接地は導体と大地間を電気的に接続することにより導体の帯電を防止する対策である．ボンディングは導体同士を電気的に接続することであり，直接の接地が容易でない導体と設置した導体をボンディングすることによって接地する方法である．ボンディングの結果として導体間の電位は同電位になる．
・装置，設備等設置された導体構造物の接地
・絶縁された金属の排除：不導体上の金属（プラスチックパイプや容器のフランジ，絶縁性床上の金属ドラムなど）の接地</t>
    <rPh sb="45" eb="47">
      <t>セッチ</t>
    </rPh>
    <phoneticPr fontId="1"/>
  </si>
  <si>
    <t>シナリオ検討シート（１）はコチラ</t>
    <rPh sb="4" eb="6">
      <t>ケントウ</t>
    </rPh>
    <phoneticPr fontId="1"/>
  </si>
  <si>
    <t>次のシートでは、作業のし忘れなどの「やり飛ばし、やり忘れ（Omission Error）」や、「選択」や「手順」での間違いなどの「やり間違い（Comission Error）」等、様々な観点（様々な種類のエラー項目）から作業者など人間によるエラー「ヒューマンエラー」を検討のうえ、入力していただきます。</t>
    <rPh sb="0" eb="1">
      <t>ツギ</t>
    </rPh>
    <rPh sb="96" eb="98">
      <t>サマザマ</t>
    </rPh>
    <rPh sb="99" eb="101">
      <t>シュルイ</t>
    </rPh>
    <rPh sb="105" eb="107">
      <t>コウモク</t>
    </rPh>
    <rPh sb="110" eb="113">
      <t>サギョウシャ</t>
    </rPh>
    <rPh sb="115" eb="117">
      <t>ニンゲン</t>
    </rPh>
    <rPh sb="134" eb="136">
      <t>ケントウ</t>
    </rPh>
    <phoneticPr fontId="1"/>
  </si>
  <si>
    <t>各エラー項目での考えられるヒューマンエラーの数によって入力シートが異なりますのでご留意ください。</t>
    <rPh sb="4" eb="6">
      <t>コウモク</t>
    </rPh>
    <phoneticPr fontId="1"/>
  </si>
  <si>
    <r>
      <t>★各エラー項目で考えられるヒューマンエラーが</t>
    </r>
    <r>
      <rPr>
        <b/>
        <sz val="11"/>
        <color rgb="FFC00000"/>
        <rFont val="Meiryo UI"/>
        <family val="3"/>
        <charset val="128"/>
      </rPr>
      <t>3つまで</t>
    </r>
    <r>
      <rPr>
        <sz val="11"/>
        <color theme="1"/>
        <rFont val="Meiryo UI"/>
        <family val="3"/>
        <charset val="128"/>
      </rPr>
      <t>の場合シート[7-1][8-1]をご利用ください。</t>
    </r>
    <rPh sb="1" eb="2">
      <t>カク</t>
    </rPh>
    <rPh sb="5" eb="7">
      <t>コウモク</t>
    </rPh>
    <rPh sb="8" eb="9">
      <t>カンガ</t>
    </rPh>
    <rPh sb="27" eb="29">
      <t>バアイ</t>
    </rPh>
    <rPh sb="44" eb="46">
      <t>リヨウ</t>
    </rPh>
    <phoneticPr fontId="1"/>
  </si>
  <si>
    <t>●シート[7-1]はコチラ→</t>
    <phoneticPr fontId="1"/>
  </si>
  <si>
    <t>●シート[8-1]はコチラ→</t>
    <phoneticPr fontId="1"/>
  </si>
  <si>
    <t>●シナリオ検討シートはコチラ→</t>
    <rPh sb="5" eb="7">
      <t>ケントウ</t>
    </rPh>
    <phoneticPr fontId="1"/>
  </si>
  <si>
    <t>●シート[7-2]はコチラ→</t>
    <phoneticPr fontId="1"/>
  </si>
  <si>
    <t>●シート[8-2]はコチラ→</t>
    <phoneticPr fontId="1"/>
  </si>
  <si>
    <t>●簡易シナリオ同定法 3種類のシート（様式）→</t>
    <rPh sb="1" eb="3">
      <t>カンイ</t>
    </rPh>
    <rPh sb="7" eb="9">
      <t>ドウテイ</t>
    </rPh>
    <rPh sb="9" eb="10">
      <t>ホウ</t>
    </rPh>
    <rPh sb="12" eb="14">
      <t>シュルイ</t>
    </rPh>
    <rPh sb="19" eb="21">
      <t>ヨウシキ</t>
    </rPh>
    <phoneticPr fontId="1"/>
  </si>
  <si>
    <t>●技術資料JNIOSH-TD-No.7→</t>
    <rPh sb="1" eb="3">
      <t>ギジュツ</t>
    </rPh>
    <rPh sb="3" eb="5">
      <t>シリョウ</t>
    </rPh>
    <phoneticPr fontId="1"/>
  </si>
  <si>
    <t>（全体資料）</t>
    <phoneticPr fontId="1"/>
  </si>
  <si>
    <r>
      <t>●</t>
    </r>
    <r>
      <rPr>
        <sz val="11"/>
        <color theme="1"/>
        <rFont val="Meiryo UI"/>
        <family val="3"/>
        <charset val="128"/>
      </rPr>
      <t>化学物質の危険性に対するリスクアセスメント→</t>
    </r>
    <phoneticPr fontId="1"/>
  </si>
  <si>
    <r>
      <t>★各エラー項目で考えられるヒューマンエラーが</t>
    </r>
    <r>
      <rPr>
        <b/>
        <sz val="11"/>
        <color rgb="FFC00000"/>
        <rFont val="Meiryo UI"/>
        <family val="3"/>
        <charset val="128"/>
      </rPr>
      <t>1項目でも4~5つある</t>
    </r>
    <r>
      <rPr>
        <sz val="11"/>
        <color theme="1"/>
        <rFont val="Meiryo UI"/>
        <family val="3"/>
        <charset val="128"/>
      </rPr>
      <t>場合シート[7-2][8-2]をご利用ください。</t>
    </r>
    <rPh sb="8" eb="9">
      <t>カンガ</t>
    </rPh>
    <rPh sb="23" eb="25">
      <t>コウモク</t>
    </rPh>
    <rPh sb="33" eb="35">
      <t>バアイ</t>
    </rPh>
    <rPh sb="50" eb="52">
      <t>リヨウ</t>
    </rPh>
    <phoneticPr fontId="1"/>
  </si>
  <si>
    <t>各エラー項目で考えられるヒューマンエラーが3つまでの場合、本シートをご利用ください。</t>
    <rPh sb="0" eb="1">
      <t>カク</t>
    </rPh>
    <rPh sb="4" eb="6">
      <t>コウモク</t>
    </rPh>
    <rPh sb="7" eb="8">
      <t>カンガ</t>
    </rPh>
    <rPh sb="26" eb="28">
      <t>バアイ</t>
    </rPh>
    <rPh sb="29" eb="30">
      <t>ホン</t>
    </rPh>
    <rPh sb="35" eb="37">
      <t>リヨウ</t>
    </rPh>
    <phoneticPr fontId="1"/>
  </si>
  <si>
    <t>1項目でもヒューマンエラーが、4~5つ考えられる場合はコチラ</t>
    <rPh sb="1" eb="3">
      <t>コウモク</t>
    </rPh>
    <rPh sb="19" eb="20">
      <t>カンガ</t>
    </rPh>
    <rPh sb="24" eb="26">
      <t>バアイ</t>
    </rPh>
    <phoneticPr fontId="1"/>
  </si>
  <si>
    <t>考えられるヒューマンエラーが、各項目3つまでの場合はコチラ</t>
    <rPh sb="0" eb="1">
      <t>カンガ</t>
    </rPh>
    <rPh sb="15" eb="18">
      <t>カクコウモク</t>
    </rPh>
    <rPh sb="23" eb="25">
      <t>バアイ</t>
    </rPh>
    <phoneticPr fontId="1"/>
  </si>
  <si>
    <r>
      <t>★各エラー項目で考えられるヒューマンエラーが</t>
    </r>
    <r>
      <rPr>
        <b/>
        <sz val="11"/>
        <color theme="1"/>
        <rFont val="Meiryo UI"/>
        <family val="3"/>
        <charset val="128"/>
      </rPr>
      <t>1項目でも6つ以上ある</t>
    </r>
    <r>
      <rPr>
        <sz val="11"/>
        <color theme="1"/>
        <rFont val="Meiryo UI"/>
        <family val="3"/>
        <charset val="128"/>
      </rPr>
      <t>場合、下記のツール、資料をご利用ください。</t>
    </r>
    <rPh sb="8" eb="9">
      <t>カンガ</t>
    </rPh>
    <rPh sb="23" eb="25">
      <t>コウモク</t>
    </rPh>
    <rPh sb="29" eb="31">
      <t>イジョウ</t>
    </rPh>
    <rPh sb="33" eb="35">
      <t>バアイ</t>
    </rPh>
    <rPh sb="36" eb="38">
      <t>カキ</t>
    </rPh>
    <rPh sb="43" eb="45">
      <t>シリョウ</t>
    </rPh>
    <rPh sb="47" eb="49">
      <t>リヨウ</t>
    </rPh>
    <phoneticPr fontId="1"/>
  </si>
  <si>
    <t>労働安全衛生総合研究所技術資料『開放系作業を対象とした化学物質の危険性に対するリスクアセスメント等実施のための参考資料』（JNIOSH-TD-No.7），p.26</t>
    <phoneticPr fontId="1"/>
  </si>
  <si>
    <t>素材の異なる作業服・作業靴を着用する</t>
    <phoneticPr fontId="1"/>
  </si>
  <si>
    <t>【A】ガス・蒸気爆発性雰囲気の抑制</t>
    <rPh sb="6" eb="8">
      <t>ジョウキ</t>
    </rPh>
    <rPh sb="8" eb="11">
      <t>バクハツセイ</t>
    </rPh>
    <rPh sb="11" eb="14">
      <t>フンイキ</t>
    </rPh>
    <rPh sb="15" eb="17">
      <t>ヨクセイ</t>
    </rPh>
    <phoneticPr fontId="1"/>
  </si>
  <si>
    <t>【B】粉じん爆発性雰囲気の抑制</t>
    <rPh sb="3" eb="4">
      <t>フン</t>
    </rPh>
    <rPh sb="6" eb="8">
      <t>バクハツ</t>
    </rPh>
    <rPh sb="8" eb="9">
      <t>セイ</t>
    </rPh>
    <rPh sb="9" eb="12">
      <t>フンイキ</t>
    </rPh>
    <rPh sb="13" eb="15">
      <t>ヨクセイ</t>
    </rPh>
    <phoneticPr fontId="1"/>
  </si>
  <si>
    <t>【a】電気火花への対策</t>
    <rPh sb="3" eb="5">
      <t>デンキ</t>
    </rPh>
    <rPh sb="5" eb="7">
      <t>ヒバナ</t>
    </rPh>
    <rPh sb="9" eb="11">
      <t>タイサク</t>
    </rPh>
    <phoneticPr fontId="1"/>
  </si>
  <si>
    <t>【b】静電気火花への対策</t>
    <rPh sb="3" eb="6">
      <t>セイデンキ</t>
    </rPh>
    <rPh sb="6" eb="8">
      <t>ヒバナ</t>
    </rPh>
    <rPh sb="10" eb="12">
      <t>タイサク</t>
    </rPh>
    <phoneticPr fontId="1"/>
  </si>
  <si>
    <t>【c】高温表面への対策</t>
    <rPh sb="3" eb="5">
      <t>コウオン</t>
    </rPh>
    <rPh sb="5" eb="7">
      <t>ヒョウメン</t>
    </rPh>
    <rPh sb="9" eb="11">
      <t>タイサク</t>
    </rPh>
    <phoneticPr fontId="1"/>
  </si>
  <si>
    <t>【d】熱輻射への対策</t>
    <rPh sb="3" eb="4">
      <t>ネツ</t>
    </rPh>
    <rPh sb="4" eb="6">
      <t>フクシャ</t>
    </rPh>
    <rPh sb="8" eb="10">
      <t>タイサク</t>
    </rPh>
    <phoneticPr fontId="1"/>
  </si>
  <si>
    <t>【e】衝撃・摩擦への対策</t>
    <rPh sb="3" eb="5">
      <t>ショウゲキ</t>
    </rPh>
    <rPh sb="6" eb="8">
      <t>マサツ</t>
    </rPh>
    <rPh sb="10" eb="12">
      <t>タイサク</t>
    </rPh>
    <phoneticPr fontId="1"/>
  </si>
  <si>
    <t>【f】断熱圧縮への対策</t>
    <rPh sb="3" eb="5">
      <t>ダンネツ</t>
    </rPh>
    <rPh sb="5" eb="7">
      <t>アッシュク</t>
    </rPh>
    <rPh sb="9" eb="11">
      <t>タイサク</t>
    </rPh>
    <phoneticPr fontId="1"/>
  </si>
  <si>
    <t>【g】裸火への対策</t>
    <rPh sb="3" eb="4">
      <t>ハダカ</t>
    </rPh>
    <rPh sb="4" eb="5">
      <t>ヒ</t>
    </rPh>
    <rPh sb="7" eb="9">
      <t>タイサク</t>
    </rPh>
    <phoneticPr fontId="1"/>
  </si>
  <si>
    <t>【h】自然発火への対策</t>
    <rPh sb="3" eb="5">
      <t>シゼン</t>
    </rPh>
    <rPh sb="5" eb="7">
      <t>ハッカ</t>
    </rPh>
    <rPh sb="9" eb="11">
      <t>タイサク</t>
    </rPh>
    <phoneticPr fontId="1"/>
  </si>
  <si>
    <t>【C】その他の対策（任意入力）</t>
    <rPh sb="5" eb="6">
      <t>タ</t>
    </rPh>
    <rPh sb="7" eb="9">
      <t>タイサク</t>
    </rPh>
    <rPh sb="10" eb="12">
      <t>ニンイ</t>
    </rPh>
    <rPh sb="12" eb="14">
      <t>ニュウリョク</t>
    </rPh>
    <phoneticPr fontId="1"/>
  </si>
  <si>
    <t>【D】不活性ガスによる置換・シール（原則入力不要）</t>
    <rPh sb="18" eb="20">
      <t>ゲンソク</t>
    </rPh>
    <rPh sb="20" eb="22">
      <t>ニュウリョク</t>
    </rPh>
    <rPh sb="22" eb="24">
      <t>フヨウ</t>
    </rPh>
    <phoneticPr fontId="1"/>
  </si>
  <si>
    <t>【A】</t>
    <phoneticPr fontId="1"/>
  </si>
  <si>
    <t>【B】</t>
    <phoneticPr fontId="1"/>
  </si>
  <si>
    <t>【C】</t>
    <phoneticPr fontId="1"/>
  </si>
  <si>
    <t>【D】</t>
    <phoneticPr fontId="1"/>
  </si>
  <si>
    <t>ー</t>
    <phoneticPr fontId="1"/>
  </si>
  <si>
    <t>ー</t>
    <phoneticPr fontId="1"/>
  </si>
  <si>
    <t>次の入力シートに移動してください</t>
    <phoneticPr fontId="1"/>
  </si>
  <si>
    <t>←下記表の入力がすべて終わってから回答（選択）してください</t>
    <rPh sb="1" eb="3">
      <t>カキ</t>
    </rPh>
    <rPh sb="3" eb="4">
      <t>ヒョウ</t>
    </rPh>
    <rPh sb="5" eb="7">
      <t>ニュウリョク</t>
    </rPh>
    <rPh sb="11" eb="12">
      <t>オ</t>
    </rPh>
    <rPh sb="17" eb="19">
      <t>カイトウ</t>
    </rPh>
    <rPh sb="20" eb="22">
      <t>センタク</t>
    </rPh>
    <phoneticPr fontId="1"/>
  </si>
  <si>
    <t>各エラー項目で考えられるヒューマンエラーが1項目でも4~5つ考えられる場合、本シートをご利用ください。</t>
    <rPh sb="0" eb="1">
      <t>カク</t>
    </rPh>
    <rPh sb="4" eb="6">
      <t>コウモク</t>
    </rPh>
    <rPh sb="7" eb="8">
      <t>カンガ</t>
    </rPh>
    <rPh sb="22" eb="24">
      <t>コウモク</t>
    </rPh>
    <rPh sb="30" eb="31">
      <t>カンガ</t>
    </rPh>
    <rPh sb="35" eb="37">
      <t>バアイ</t>
    </rPh>
    <rPh sb="38" eb="39">
      <t>ホン</t>
    </rPh>
    <rPh sb="44" eb="46">
      <t>リヨウ</t>
    </rPh>
    <phoneticPr fontId="1"/>
  </si>
  <si>
    <t>シート[7-1][8-1]を用いて入力した場合はコチラ</t>
    <rPh sb="14" eb="15">
      <t>モチ</t>
    </rPh>
    <rPh sb="17" eb="19">
      <t>ニュウリョク</t>
    </rPh>
    <rPh sb="21" eb="23">
      <t>バアイ</t>
    </rPh>
    <phoneticPr fontId="1"/>
  </si>
  <si>
    <t>不要な可燃性の残留の除去
可燃性ガスの漏洩防止
可燃性蒸気の放出を管理</t>
    <phoneticPr fontId="1"/>
  </si>
  <si>
    <t>適切な粉体の粒径を選定
粉体の破壊防止
粉体の滞留や堆積を防止</t>
    <phoneticPr fontId="1"/>
  </si>
  <si>
    <t>[選択]</t>
    <rPh sb="1" eb="3">
      <t>センタク</t>
    </rPh>
    <phoneticPr fontId="1"/>
  </si>
  <si>
    <t>防爆構造の電気機器類の使用</t>
    <phoneticPr fontId="1"/>
  </si>
  <si>
    <t>○○○</t>
    <phoneticPr fontId="1"/>
  </si>
  <si>
    <t>周囲からの高温物の除去</t>
    <phoneticPr fontId="1"/>
  </si>
  <si>
    <t>軽金属合金製品の使用の禁止</t>
    <phoneticPr fontId="1"/>
  </si>
  <si>
    <t>バルブをゆっくり操作
可燃物の除去（清掃）</t>
    <phoneticPr fontId="1"/>
  </si>
  <si>
    <t>作業環境に応じた火気使用の制限</t>
    <phoneticPr fontId="1"/>
  </si>
  <si>
    <t>小分けによる蓄熱の防止
適切な温度管理</t>
    <phoneticPr fontId="1"/>
  </si>
  <si>
    <t>【A】実施済（不要な可燃性の残留の除去
可燃性ガスの漏洩防止
可燃性蒸気の放出を管理）
・・・</t>
    <rPh sb="3" eb="5">
      <t>ジッシ</t>
    </rPh>
    <rPh sb="5" eb="6">
      <t>ズ</t>
    </rPh>
    <phoneticPr fontId="1"/>
  </si>
  <si>
    <t>（a】実施済（防爆構造の電気機器類使用）
【b】未実施（○○○）
・・・</t>
    <rPh sb="3" eb="5">
      <t>ジッシ</t>
    </rPh>
    <rPh sb="5" eb="6">
      <t>ズ</t>
    </rPh>
    <rPh sb="24" eb="27">
      <t>ミジッシ</t>
    </rPh>
    <phoneticPr fontId="1"/>
  </si>
  <si>
    <t>【a】実施済（防爆構造の電気機器類使用）
【b】未実施（○○○）
・・・</t>
    <rPh sb="3" eb="5">
      <t>ジッシ</t>
    </rPh>
    <rPh sb="5" eb="6">
      <t>ズ</t>
    </rPh>
    <rPh sb="24" eb="27">
      <t>ミジッシ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</si>
</sst>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2"/>
      <color theme="1"/>
      <name val="Meiryo UI"/>
      <family val="3"/>
      <charset val="128"/>
    </font>
    <font>
      <sz val="16"/>
      <color theme="0"/>
      <name val="Meiryo UI"/>
      <family val="3"/>
      <charset val="128"/>
    </font>
    <font>
      <sz val="9"/>
      <color theme="0" tint="-4.9989318521683403E-2"/>
      <name val="Meiryo UI"/>
      <family val="3"/>
      <charset val="128"/>
    </font>
    <font>
      <sz val="11"/>
      <color theme="1"/>
      <name val="Century"/>
      <family val="1"/>
    </font>
    <font>
      <sz val="11"/>
      <name val="Century"/>
      <family val="1"/>
    </font>
    <font>
      <sz val="11"/>
      <name val="Meiryo UI"/>
      <family val="3"/>
      <charset val="128"/>
    </font>
    <font>
      <sz val="11"/>
      <color rgb="FF008000"/>
      <name val="Meiryo UI"/>
      <family val="3"/>
      <charset val="128"/>
    </font>
    <font>
      <sz val="11"/>
      <color rgb="FF3333FF"/>
      <name val="Meiryo UI"/>
      <family val="3"/>
      <charset val="128"/>
    </font>
    <font>
      <shadow/>
      <sz val="11"/>
      <color rgb="FF008000"/>
      <name val="Meiryo UI"/>
      <family val="3"/>
      <charset val="128"/>
    </font>
    <font>
      <b/>
      <sz val="11"/>
      <color rgb="FF3333FF"/>
      <name val="Meiryo UI"/>
      <family val="3"/>
      <charset val="128"/>
    </font>
    <font>
      <sz val="11"/>
      <color rgb="FFFF0000"/>
      <name val="Meiryo UI"/>
      <family val="3"/>
      <charset val="128"/>
    </font>
    <font>
      <b/>
      <sz val="11"/>
      <color rgb="FF3333FF"/>
      <name val="Century"/>
      <family val="1"/>
    </font>
    <font>
      <sz val="11"/>
      <color theme="9" tint="-0.499984740745262"/>
      <name val="Meiryo UI"/>
      <family val="3"/>
      <charset val="128"/>
    </font>
    <font>
      <u/>
      <sz val="11"/>
      <color theme="10"/>
      <name val="游ゴシック"/>
      <family val="2"/>
      <charset val="128"/>
      <scheme val="minor"/>
    </font>
    <font>
      <sz val="9"/>
      <color theme="1"/>
      <name val="Meiryo UI"/>
      <family val="3"/>
      <charset val="128"/>
    </font>
    <font>
      <b/>
      <sz val="11"/>
      <color theme="1"/>
      <name val="Meiryo UI"/>
      <family val="3"/>
      <charset val="128"/>
    </font>
    <font>
      <sz val="10"/>
      <color theme="1"/>
      <name val="Meiryo UI"/>
      <family val="3"/>
      <charset val="128"/>
    </font>
    <font>
      <b/>
      <u/>
      <sz val="11"/>
      <name val="Meiryo UI"/>
      <family val="3"/>
      <charset val="128"/>
    </font>
    <font>
      <b/>
      <sz val="16"/>
      <color theme="0"/>
      <name val="Meiryo UI"/>
      <family val="3"/>
      <charset val="128"/>
    </font>
    <font>
      <u/>
      <sz val="10"/>
      <color theme="10"/>
      <name val="Meiryo UI"/>
      <family val="3"/>
      <charset val="128"/>
    </font>
    <font>
      <sz val="11"/>
      <color theme="0" tint="-4.9989318521683403E-2"/>
      <name val="Meiryo UI"/>
      <family val="3"/>
      <charset val="128"/>
    </font>
    <font>
      <b/>
      <sz val="10"/>
      <color theme="3"/>
      <name val="Meiryo UI"/>
      <family val="3"/>
      <charset val="128"/>
    </font>
    <font>
      <u/>
      <sz val="11"/>
      <color theme="10"/>
      <name val="Meiryo UI"/>
      <family val="3"/>
      <charset val="128"/>
    </font>
    <font>
      <sz val="16"/>
      <color theme="1"/>
      <name val="Meiryo UI"/>
      <family val="3"/>
      <charset val="128"/>
    </font>
    <font>
      <b/>
      <sz val="16"/>
      <color theme="0" tint="-4.9989318521683403E-2"/>
      <name val="Meiryo UI"/>
      <family val="3"/>
      <charset val="128"/>
    </font>
    <font>
      <b/>
      <sz val="10"/>
      <color theme="1"/>
      <name val="Meiryo UI"/>
      <family val="3"/>
      <charset val="128"/>
    </font>
    <font>
      <sz val="11"/>
      <color theme="8"/>
      <name val="Meiryo UI"/>
      <family val="3"/>
      <charset val="128"/>
    </font>
    <font>
      <b/>
      <sz val="11"/>
      <color theme="8"/>
      <name val="Meiryo UI"/>
      <family val="3"/>
      <charset val="128"/>
    </font>
    <font>
      <b/>
      <sz val="12"/>
      <color theme="8"/>
      <name val="Meiryo UI"/>
      <family val="3"/>
      <charset val="128"/>
    </font>
    <font>
      <b/>
      <sz val="11"/>
      <color rgb="FFC00000"/>
      <name val="Meiryo UI"/>
      <family val="3"/>
      <charset val="128"/>
    </font>
    <font>
      <b/>
      <sz val="14"/>
      <color rgb="FF008000"/>
      <name val="Meiryo UI"/>
      <family val="3"/>
      <charset val="128"/>
    </font>
    <font>
      <b/>
      <u/>
      <sz val="14"/>
      <color theme="10"/>
      <name val="Meiryo UI"/>
      <family val="3"/>
      <charset val="128"/>
    </font>
    <font>
      <b/>
      <u/>
      <sz val="11"/>
      <color theme="10"/>
      <name val="Meiryo UI"/>
      <family val="3"/>
      <charset val="128"/>
    </font>
    <font>
      <b/>
      <sz val="9"/>
      <color theme="9" tint="-0.249977111117893"/>
      <name val="Meiryo UI"/>
      <family val="3"/>
      <charset val="128"/>
    </font>
    <font>
      <u/>
      <sz val="11"/>
      <color theme="0"/>
      <name val="Meiryo UI"/>
      <family val="3"/>
      <charset val="128"/>
    </font>
  </fonts>
  <fills count="1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bgColor indexed="64"/>
      </patternFill>
    </fill>
    <fill>
      <patternFill patternType="solid">
        <fgColor theme="6" tint="0.79998168889431442"/>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auto="1"/>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top/>
      <bottom style="thin">
        <color indexed="64"/>
      </bottom>
      <diagonal/>
    </border>
    <border>
      <left/>
      <right/>
      <top style="medium">
        <color indexed="64"/>
      </top>
      <bottom style="thin">
        <color indexed="64"/>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right style="medium">
        <color indexed="64"/>
      </right>
      <top style="medium">
        <color rgb="FF000000"/>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thin">
        <color auto="1"/>
      </left>
      <right style="thin">
        <color auto="1"/>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auto="1"/>
      </left>
      <right/>
      <top style="medium">
        <color indexed="64"/>
      </top>
      <bottom/>
      <diagonal/>
    </border>
    <border>
      <left style="medium">
        <color indexed="64"/>
      </left>
      <right style="thin">
        <color auto="1"/>
      </right>
      <top style="medium">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680">
    <xf numFmtId="0" fontId="0" fillId="0" borderId="0" xfId="0">
      <alignment vertical="center"/>
    </xf>
    <xf numFmtId="0" fontId="2" fillId="0" borderId="0" xfId="0" applyFont="1">
      <alignment vertical="center"/>
    </xf>
    <xf numFmtId="0" fontId="2" fillId="4" borderId="9" xfId="0" applyFont="1" applyFill="1" applyBorder="1" applyAlignment="1">
      <alignment horizontal="center" vertical="center"/>
    </xf>
    <xf numFmtId="0" fontId="2" fillId="2" borderId="9" xfId="0" applyFont="1" applyFill="1" applyBorder="1" applyAlignment="1">
      <alignment vertical="center" wrapText="1"/>
    </xf>
    <xf numFmtId="0" fontId="2" fillId="6" borderId="16" xfId="0" applyFont="1" applyFill="1" applyBorder="1">
      <alignment vertical="center"/>
    </xf>
    <xf numFmtId="0" fontId="2" fillId="6" borderId="17" xfId="0" applyFont="1" applyFill="1" applyBorder="1">
      <alignment vertical="center"/>
    </xf>
    <xf numFmtId="0" fontId="2" fillId="6" borderId="18" xfId="0" applyFont="1" applyFill="1" applyBorder="1">
      <alignment vertical="center"/>
    </xf>
    <xf numFmtId="0" fontId="2" fillId="6" borderId="19" xfId="0" applyFont="1" applyFill="1" applyBorder="1">
      <alignment vertical="center"/>
    </xf>
    <xf numFmtId="0" fontId="2" fillId="6" borderId="0" xfId="0" applyFont="1" applyFill="1" applyBorder="1">
      <alignment vertical="center"/>
    </xf>
    <xf numFmtId="0" fontId="2" fillId="6" borderId="20" xfId="0" applyFont="1" applyFill="1" applyBorder="1">
      <alignment vertical="center"/>
    </xf>
    <xf numFmtId="0" fontId="2" fillId="6" borderId="0" xfId="0" applyFont="1" applyFill="1" applyBorder="1" applyAlignment="1">
      <alignment horizontal="center" vertical="center"/>
    </xf>
    <xf numFmtId="0" fontId="2" fillId="6" borderId="21" xfId="0" applyFont="1" applyFill="1" applyBorder="1">
      <alignment vertical="center"/>
    </xf>
    <xf numFmtId="0" fontId="2" fillId="6" borderId="22" xfId="0" applyFont="1" applyFill="1" applyBorder="1">
      <alignment vertical="center"/>
    </xf>
    <xf numFmtId="0" fontId="2" fillId="6" borderId="23" xfId="0" applyFont="1" applyFill="1" applyBorder="1">
      <alignment vertical="center"/>
    </xf>
    <xf numFmtId="0" fontId="2" fillId="7" borderId="0" xfId="0" applyFont="1" applyFill="1">
      <alignment vertical="center"/>
    </xf>
    <xf numFmtId="0" fontId="2" fillId="6" borderId="0" xfId="0" applyFont="1" applyFill="1" applyBorder="1" applyAlignment="1">
      <alignment vertical="center" wrapText="1"/>
    </xf>
    <xf numFmtId="0" fontId="3" fillId="6" borderId="19" xfId="0" applyFont="1" applyFill="1" applyBorder="1">
      <alignment vertical="center"/>
    </xf>
    <xf numFmtId="0" fontId="2" fillId="6" borderId="1" xfId="0" applyFont="1" applyFill="1" applyBorder="1">
      <alignment vertical="center"/>
    </xf>
    <xf numFmtId="0" fontId="6" fillId="6" borderId="22" xfId="0" applyFont="1" applyFill="1" applyBorder="1">
      <alignment vertical="center"/>
    </xf>
    <xf numFmtId="0" fontId="2" fillId="6" borderId="27" xfId="0" applyFont="1" applyFill="1" applyBorder="1">
      <alignment vertical="center"/>
    </xf>
    <xf numFmtId="0" fontId="2" fillId="6" borderId="28" xfId="0" applyFont="1" applyFill="1" applyBorder="1">
      <alignment vertical="center"/>
    </xf>
    <xf numFmtId="0" fontId="2" fillId="6" borderId="29" xfId="0" applyFont="1" applyFill="1" applyBorder="1">
      <alignment vertical="center"/>
    </xf>
    <xf numFmtId="0" fontId="2" fillId="6" borderId="4" xfId="0" applyFont="1" applyFill="1" applyBorder="1">
      <alignment vertical="center"/>
    </xf>
    <xf numFmtId="0" fontId="2" fillId="7" borderId="6" xfId="0" applyFont="1" applyFill="1" applyBorder="1" applyAlignment="1">
      <alignment horizontal="right" vertical="center"/>
    </xf>
    <xf numFmtId="0" fontId="2" fillId="6" borderId="2" xfId="0" applyFont="1" applyFill="1" applyBorder="1">
      <alignment vertical="center"/>
    </xf>
    <xf numFmtId="0" fontId="2" fillId="6" borderId="37" xfId="0" applyFont="1" applyFill="1" applyBorder="1" applyAlignment="1">
      <alignment horizontal="center" vertical="center"/>
    </xf>
    <xf numFmtId="0" fontId="2" fillId="6" borderId="2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0" xfId="0" applyFont="1" applyFill="1" applyBorder="1">
      <alignment vertical="center"/>
    </xf>
    <xf numFmtId="0" fontId="2" fillId="7" borderId="0"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7" borderId="0" xfId="0" applyFont="1" applyFill="1" applyAlignment="1">
      <alignment horizontal="right" vertical="center"/>
    </xf>
    <xf numFmtId="0" fontId="2" fillId="0" borderId="37" xfId="0" applyFont="1" applyBorder="1">
      <alignment vertical="center"/>
    </xf>
    <xf numFmtId="0" fontId="2" fillId="0" borderId="34" xfId="0" applyFont="1" applyBorder="1">
      <alignment vertical="center"/>
    </xf>
    <xf numFmtId="0" fontId="2" fillId="0" borderId="43" xfId="0" applyFont="1" applyBorder="1">
      <alignment vertical="center"/>
    </xf>
    <xf numFmtId="0" fontId="2" fillId="6" borderId="45" xfId="0" applyFont="1" applyFill="1" applyBorder="1">
      <alignment vertical="center"/>
    </xf>
    <xf numFmtId="0" fontId="2" fillId="0" borderId="13" xfId="0" applyFont="1" applyBorder="1">
      <alignment vertical="center"/>
    </xf>
    <xf numFmtId="0" fontId="2" fillId="0" borderId="0" xfId="0" applyFont="1" applyAlignment="1">
      <alignment vertical="center" wrapText="1"/>
    </xf>
    <xf numFmtId="0" fontId="11" fillId="10" borderId="8" xfId="0" applyFont="1" applyFill="1" applyBorder="1" applyAlignment="1">
      <alignment horizontal="center" vertical="center" wrapText="1"/>
    </xf>
    <xf numFmtId="0" fontId="11" fillId="10" borderId="57"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1" fillId="10" borderId="69"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2" fillId="3" borderId="35" xfId="0" applyFont="1" applyFill="1" applyBorder="1">
      <alignment vertical="center"/>
    </xf>
    <xf numFmtId="0" fontId="2" fillId="6" borderId="37" xfId="0" applyFont="1" applyFill="1" applyBorder="1">
      <alignment vertical="center"/>
    </xf>
    <xf numFmtId="0" fontId="2" fillId="3" borderId="32" xfId="0" applyFont="1" applyFill="1" applyBorder="1">
      <alignment vertical="center"/>
    </xf>
    <xf numFmtId="0" fontId="2" fillId="3" borderId="42" xfId="0" applyFont="1" applyFill="1" applyBorder="1">
      <alignment vertical="center"/>
    </xf>
    <xf numFmtId="0" fontId="2" fillId="6" borderId="36" xfId="0" applyFont="1" applyFill="1" applyBorder="1" applyAlignment="1">
      <alignment horizontal="center" vertical="center"/>
    </xf>
    <xf numFmtId="0" fontId="2" fillId="6" borderId="26" xfId="0" applyFont="1" applyFill="1" applyBorder="1">
      <alignment vertical="center"/>
    </xf>
    <xf numFmtId="0" fontId="2" fillId="6" borderId="7" xfId="0" applyFont="1" applyFill="1" applyBorder="1">
      <alignment vertical="center"/>
    </xf>
    <xf numFmtId="0" fontId="2" fillId="6" borderId="9" xfId="0" applyFont="1" applyFill="1" applyBorder="1">
      <alignment vertical="center"/>
    </xf>
    <xf numFmtId="0" fontId="2" fillId="6" borderId="5" xfId="0" applyFont="1" applyFill="1" applyBorder="1" applyAlignment="1">
      <alignment horizontal="right" vertical="center"/>
    </xf>
    <xf numFmtId="0" fontId="2" fillId="6" borderId="27" xfId="0" applyFont="1" applyFill="1" applyBorder="1" applyAlignment="1">
      <alignment vertical="center" shrinkToFit="1"/>
    </xf>
    <xf numFmtId="0" fontId="2" fillId="6" borderId="28" xfId="0" applyFont="1" applyFill="1" applyBorder="1" applyAlignment="1">
      <alignment vertical="center" shrinkToFit="1"/>
    </xf>
    <xf numFmtId="0" fontId="2" fillId="6" borderId="51" xfId="0" applyFont="1" applyFill="1" applyBorder="1">
      <alignment vertical="center"/>
    </xf>
    <xf numFmtId="0" fontId="2" fillId="6" borderId="62" xfId="0" applyFont="1" applyFill="1" applyBorder="1">
      <alignment vertical="center"/>
    </xf>
    <xf numFmtId="0" fontId="2" fillId="6" borderId="38" xfId="0" applyFont="1" applyFill="1" applyBorder="1">
      <alignment vertical="center"/>
    </xf>
    <xf numFmtId="0" fontId="2" fillId="6" borderId="41" xfId="0" applyFont="1" applyFill="1" applyBorder="1">
      <alignment vertical="center"/>
    </xf>
    <xf numFmtId="0" fontId="2" fillId="6" borderId="74" xfId="0" applyFont="1" applyFill="1" applyBorder="1">
      <alignment vertical="center"/>
    </xf>
    <xf numFmtId="0" fontId="2" fillId="6" borderId="72" xfId="0" applyFont="1" applyFill="1" applyBorder="1">
      <alignment vertical="center"/>
    </xf>
    <xf numFmtId="0" fontId="2" fillId="6" borderId="39" xfId="0" applyFont="1" applyFill="1" applyBorder="1">
      <alignment vertical="center"/>
    </xf>
    <xf numFmtId="0" fontId="2" fillId="6" borderId="14" xfId="0" applyFont="1" applyFill="1" applyBorder="1">
      <alignment vertical="center"/>
    </xf>
    <xf numFmtId="0" fontId="2" fillId="6" borderId="12" xfId="0" applyFont="1" applyFill="1" applyBorder="1">
      <alignment vertical="center"/>
    </xf>
    <xf numFmtId="0" fontId="2" fillId="6" borderId="0" xfId="0" applyFont="1" applyFill="1" applyBorder="1" applyAlignment="1">
      <alignment vertical="center"/>
    </xf>
    <xf numFmtId="0" fontId="2" fillId="7" borderId="15" xfId="0" applyFont="1" applyFill="1" applyBorder="1">
      <alignment vertical="center"/>
    </xf>
    <xf numFmtId="0" fontId="2" fillId="7" borderId="1" xfId="0" applyFont="1" applyFill="1" applyBorder="1">
      <alignment vertical="center"/>
    </xf>
    <xf numFmtId="0" fontId="20" fillId="0" borderId="13" xfId="0" applyFont="1" applyBorder="1" applyAlignment="1">
      <alignment vertical="center" wrapText="1"/>
    </xf>
    <xf numFmtId="0" fontId="20" fillId="0" borderId="0" xfId="0" applyFont="1">
      <alignment vertical="center"/>
    </xf>
    <xf numFmtId="0" fontId="20" fillId="0" borderId="13" xfId="0" applyFont="1" applyBorder="1">
      <alignment vertical="center"/>
    </xf>
    <xf numFmtId="0" fontId="20" fillId="0" borderId="0" xfId="0" applyFont="1" applyAlignment="1">
      <alignment vertical="center" wrapText="1"/>
    </xf>
    <xf numFmtId="0" fontId="4" fillId="8" borderId="13" xfId="0" applyFont="1" applyFill="1" applyBorder="1" applyAlignment="1">
      <alignment horizontal="center" vertical="center"/>
    </xf>
    <xf numFmtId="0" fontId="20" fillId="0" borderId="13" xfId="0" applyFont="1" applyBorder="1" applyAlignment="1">
      <alignment horizontal="left" vertical="top" wrapText="1"/>
    </xf>
    <xf numFmtId="0" fontId="20" fillId="0" borderId="13" xfId="0" applyFont="1" applyBorder="1" applyAlignment="1">
      <alignment horizontal="left" vertical="top"/>
    </xf>
    <xf numFmtId="0" fontId="23" fillId="0" borderId="13" xfId="1" applyFont="1" applyBorder="1" applyAlignment="1">
      <alignment horizontal="left" vertical="top"/>
    </xf>
    <xf numFmtId="0" fontId="2" fillId="6" borderId="19" xfId="0" applyFont="1" applyFill="1" applyBorder="1" applyAlignment="1">
      <alignment horizontal="center" vertical="center"/>
    </xf>
    <xf numFmtId="0" fontId="24" fillId="7" borderId="0" xfId="0" applyFont="1" applyFill="1">
      <alignment vertical="center"/>
    </xf>
    <xf numFmtId="0" fontId="2" fillId="6" borderId="53" xfId="0" applyFont="1" applyFill="1" applyBorder="1">
      <alignment vertical="center"/>
    </xf>
    <xf numFmtId="0" fontId="25" fillId="6" borderId="0" xfId="0" applyFont="1" applyFill="1" applyBorder="1">
      <alignment vertical="center"/>
    </xf>
    <xf numFmtId="0" fontId="2" fillId="6" borderId="35"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24" fillId="7" borderId="0" xfId="0" applyFont="1" applyFill="1" applyAlignment="1">
      <alignment vertical="center" wrapText="1"/>
    </xf>
    <xf numFmtId="0" fontId="2" fillId="7" borderId="0" xfId="0" applyFont="1" applyFill="1" applyAlignment="1">
      <alignment vertical="center" wrapText="1"/>
    </xf>
    <xf numFmtId="0" fontId="2" fillId="7" borderId="0" xfId="0" applyFont="1" applyFill="1" applyAlignment="1">
      <alignment horizontal="right" vertical="center" wrapText="1"/>
    </xf>
    <xf numFmtId="0" fontId="2" fillId="6" borderId="19" xfId="0" applyFont="1" applyFill="1" applyBorder="1" applyAlignment="1">
      <alignment vertical="center" wrapText="1"/>
    </xf>
    <xf numFmtId="0" fontId="2" fillId="6" borderId="20" xfId="0" applyFont="1" applyFill="1" applyBorder="1" applyAlignment="1">
      <alignment vertical="center" wrapText="1"/>
    </xf>
    <xf numFmtId="0" fontId="2" fillId="6" borderId="19"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2" fillId="6" borderId="23" xfId="0" applyFont="1" applyFill="1" applyBorder="1" applyAlignment="1">
      <alignment vertical="center" wrapText="1"/>
    </xf>
    <xf numFmtId="0" fontId="2" fillId="4" borderId="71" xfId="0" applyFont="1" applyFill="1" applyBorder="1" applyAlignment="1">
      <alignment horizontal="center" vertical="center" wrapText="1"/>
    </xf>
    <xf numFmtId="0" fontId="2" fillId="4" borderId="71" xfId="0" applyFont="1" applyFill="1" applyBorder="1" applyAlignment="1">
      <alignment horizontal="center" vertical="center"/>
    </xf>
    <xf numFmtId="0" fontId="2" fillId="4" borderId="37" xfId="0" applyFont="1" applyFill="1" applyBorder="1" applyAlignment="1">
      <alignment horizontal="center" vertical="center" wrapText="1"/>
    </xf>
    <xf numFmtId="0" fontId="2" fillId="2" borderId="77" xfId="0" applyFont="1" applyFill="1" applyBorder="1" applyAlignment="1">
      <alignment vertical="center" wrapText="1"/>
    </xf>
    <xf numFmtId="0" fontId="2" fillId="2" borderId="54" xfId="0" applyFont="1" applyFill="1" applyBorder="1" applyAlignment="1">
      <alignment vertical="center" wrapText="1"/>
    </xf>
    <xf numFmtId="0" fontId="2" fillId="2" borderId="38" xfId="0" applyFont="1" applyFill="1" applyBorder="1">
      <alignment vertical="center"/>
    </xf>
    <xf numFmtId="0" fontId="2" fillId="2" borderId="13" xfId="0" applyFont="1" applyFill="1" applyBorder="1">
      <alignment vertical="center"/>
    </xf>
    <xf numFmtId="0" fontId="2" fillId="2" borderId="53" xfId="0" applyFont="1" applyFill="1" applyBorder="1" applyAlignment="1">
      <alignment vertical="center"/>
    </xf>
    <xf numFmtId="0" fontId="2" fillId="2" borderId="13" xfId="0" applyFont="1" applyFill="1" applyBorder="1" applyAlignment="1">
      <alignment vertical="center"/>
    </xf>
    <xf numFmtId="0" fontId="2" fillId="12" borderId="35" xfId="0" applyFont="1" applyFill="1" applyBorder="1" applyAlignment="1">
      <alignment horizontal="center" vertical="center"/>
    </xf>
    <xf numFmtId="0" fontId="2" fillId="12" borderId="37" xfId="0" applyFont="1" applyFill="1" applyBorder="1" applyAlignment="1">
      <alignment horizontal="center" vertical="center"/>
    </xf>
    <xf numFmtId="0" fontId="2" fillId="12" borderId="60" xfId="0" applyFont="1" applyFill="1" applyBorder="1" applyAlignment="1">
      <alignment horizontal="center" vertical="center"/>
    </xf>
    <xf numFmtId="0" fontId="2" fillId="12" borderId="61" xfId="0" applyFont="1" applyFill="1" applyBorder="1" applyAlignment="1">
      <alignment horizontal="center" vertical="center"/>
    </xf>
    <xf numFmtId="0" fontId="2" fillId="6" borderId="0" xfId="0" applyFont="1" applyFill="1">
      <alignment vertical="center"/>
    </xf>
    <xf numFmtId="0" fontId="2" fillId="14" borderId="0" xfId="0" applyFont="1" applyFill="1">
      <alignment vertical="center"/>
    </xf>
    <xf numFmtId="0" fontId="2" fillId="6" borderId="0" xfId="0" applyFont="1" applyFill="1" applyAlignment="1">
      <alignment horizontal="center" vertical="center"/>
    </xf>
    <xf numFmtId="0" fontId="9" fillId="6" borderId="0" xfId="0" applyFont="1" applyFill="1" applyAlignment="1">
      <alignment vertical="center" wrapText="1"/>
    </xf>
    <xf numFmtId="0" fontId="2" fillId="6" borderId="0" xfId="0" applyFont="1" applyFill="1" applyAlignment="1">
      <alignment vertical="center" wrapText="1"/>
    </xf>
    <xf numFmtId="0" fontId="10" fillId="6" borderId="0" xfId="0" applyFont="1" applyFill="1" applyAlignment="1">
      <alignment horizontal="center" vertical="center"/>
    </xf>
    <xf numFmtId="0" fontId="7" fillId="6" borderId="0" xfId="0" applyFont="1" applyFill="1">
      <alignment vertical="center"/>
    </xf>
    <xf numFmtId="0" fontId="7" fillId="6" borderId="0" xfId="0" applyFont="1" applyFill="1" applyAlignment="1">
      <alignment horizontal="center" vertical="center"/>
    </xf>
    <xf numFmtId="0" fontId="8" fillId="6" borderId="0" xfId="0" applyFont="1" applyFill="1" applyAlignment="1">
      <alignment vertical="center" wrapText="1"/>
    </xf>
    <xf numFmtId="0" fontId="7" fillId="6" borderId="0" xfId="0" applyFont="1" applyFill="1" applyAlignment="1">
      <alignment vertical="center" wrapText="1"/>
    </xf>
    <xf numFmtId="0" fontId="7" fillId="14" borderId="0" xfId="0" applyFont="1" applyFill="1">
      <alignment vertical="center"/>
    </xf>
    <xf numFmtId="0" fontId="7" fillId="14" borderId="0" xfId="0" applyFont="1" applyFill="1" applyAlignment="1">
      <alignment horizontal="center" vertical="center"/>
    </xf>
    <xf numFmtId="0" fontId="8" fillId="14" borderId="0" xfId="0" applyFont="1" applyFill="1" applyAlignment="1">
      <alignment vertical="center" wrapText="1"/>
    </xf>
    <xf numFmtId="0" fontId="7" fillId="14" borderId="0" xfId="0" applyFont="1" applyFill="1" applyAlignment="1">
      <alignment vertical="center" wrapText="1"/>
    </xf>
    <xf numFmtId="0" fontId="10" fillId="14" borderId="0" xfId="0" applyFont="1" applyFill="1" applyAlignment="1">
      <alignment horizontal="center" vertical="center"/>
    </xf>
    <xf numFmtId="0" fontId="2" fillId="12" borderId="51" xfId="0" applyFont="1" applyFill="1" applyBorder="1" applyAlignment="1">
      <alignment horizontal="center" vertical="center"/>
    </xf>
    <xf numFmtId="0" fontId="13" fillId="6" borderId="0" xfId="0" applyFont="1" applyFill="1">
      <alignment vertical="center"/>
    </xf>
    <xf numFmtId="0" fontId="2" fillId="14" borderId="0" xfId="0" applyFont="1" applyFill="1" applyAlignment="1">
      <alignment horizontal="center" vertical="center"/>
    </xf>
    <xf numFmtId="0" fontId="13" fillId="14" borderId="0" xfId="0" applyFont="1" applyFill="1">
      <alignment vertical="center"/>
    </xf>
    <xf numFmtId="0" fontId="2" fillId="3" borderId="1" xfId="0"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2" fillId="3" borderId="70" xfId="0" applyFont="1" applyFill="1" applyBorder="1" applyAlignment="1" applyProtection="1">
      <alignment horizontal="left" vertical="top" wrapText="1"/>
      <protection locked="0"/>
    </xf>
    <xf numFmtId="0" fontId="2" fillId="3" borderId="34" xfId="0" applyFont="1" applyFill="1" applyBorder="1" applyAlignment="1" applyProtection="1">
      <alignment horizontal="left" vertical="top" wrapText="1"/>
      <protection locked="0"/>
    </xf>
    <xf numFmtId="0" fontId="2" fillId="7" borderId="1" xfId="0" applyFont="1" applyFill="1" applyBorder="1" applyAlignment="1">
      <alignment vertical="center" wrapText="1"/>
    </xf>
    <xf numFmtId="0" fontId="2" fillId="6" borderId="32" xfId="0" applyFont="1" applyFill="1" applyBorder="1" applyAlignment="1">
      <alignment vertical="top" wrapText="1"/>
    </xf>
    <xf numFmtId="0" fontId="2" fillId="6" borderId="45" xfId="0" applyFont="1" applyFill="1" applyBorder="1" applyAlignment="1">
      <alignment vertical="top" wrapText="1"/>
    </xf>
    <xf numFmtId="0" fontId="2" fillId="6" borderId="42" xfId="0" applyFont="1" applyFill="1" applyBorder="1" applyAlignment="1">
      <alignment vertical="top" wrapText="1"/>
    </xf>
    <xf numFmtId="0" fontId="2" fillId="6" borderId="26" xfId="0" applyFont="1" applyFill="1" applyBorder="1" applyAlignment="1">
      <alignment vertical="top" wrapText="1"/>
    </xf>
    <xf numFmtId="0" fontId="2" fillId="6" borderId="76" xfId="0" applyFont="1" applyFill="1" applyBorder="1" applyAlignment="1">
      <alignment vertical="top" wrapText="1"/>
    </xf>
    <xf numFmtId="0" fontId="2" fillId="6" borderId="71" xfId="0" applyFont="1" applyFill="1" applyBorder="1" applyAlignment="1">
      <alignment vertical="top" wrapText="1"/>
    </xf>
    <xf numFmtId="0" fontId="2" fillId="6" borderId="35" xfId="0" applyFont="1" applyFill="1" applyBorder="1" applyAlignment="1">
      <alignment vertical="top" wrapText="1"/>
    </xf>
    <xf numFmtId="0" fontId="2" fillId="6" borderId="51" xfId="0" applyFont="1" applyFill="1" applyBorder="1" applyAlignment="1">
      <alignment vertical="top" wrapText="1"/>
    </xf>
    <xf numFmtId="0" fontId="2" fillId="6" borderId="40" xfId="0" applyFont="1" applyFill="1" applyBorder="1" applyAlignment="1">
      <alignment vertical="top" wrapText="1"/>
    </xf>
    <xf numFmtId="0" fontId="2" fillId="6" borderId="60" xfId="0" applyFont="1" applyFill="1" applyBorder="1" applyAlignment="1">
      <alignment horizontal="center" vertical="center"/>
    </xf>
    <xf numFmtId="0" fontId="2" fillId="6" borderId="61" xfId="0" applyFont="1" applyFill="1" applyBorder="1" applyAlignment="1">
      <alignment horizontal="center" vertical="center"/>
    </xf>
    <xf numFmtId="0" fontId="18" fillId="0" borderId="27" xfId="0" applyFont="1" applyBorder="1" applyAlignment="1">
      <alignment vertical="top" wrapText="1"/>
    </xf>
    <xf numFmtId="0" fontId="18" fillId="0" borderId="28" xfId="0" applyFont="1" applyBorder="1" applyAlignment="1">
      <alignment vertical="top" wrapText="1"/>
    </xf>
    <xf numFmtId="0" fontId="26" fillId="11" borderId="13"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 fillId="6" borderId="13" xfId="0" applyFont="1" applyFill="1" applyBorder="1" applyAlignment="1">
      <alignment horizontal="center" vertical="center"/>
    </xf>
    <xf numFmtId="0" fontId="2" fillId="7" borderId="13" xfId="0" applyFont="1" applyFill="1" applyBorder="1">
      <alignment vertical="center"/>
    </xf>
    <xf numFmtId="0" fontId="2" fillId="7" borderId="13" xfId="0" applyFont="1" applyFill="1" applyBorder="1" applyAlignment="1" applyProtection="1">
      <alignment vertical="center" wrapText="1"/>
      <protection locked="0"/>
    </xf>
    <xf numFmtId="0" fontId="2" fillId="6" borderId="13" xfId="0" applyFont="1" applyFill="1" applyBorder="1">
      <alignment vertical="center"/>
    </xf>
    <xf numFmtId="0" fontId="2" fillId="6" borderId="13" xfId="0" applyFont="1" applyFill="1" applyBorder="1" applyAlignment="1">
      <alignment horizontal="center" vertical="center" wrapText="1"/>
    </xf>
    <xf numFmtId="0" fontId="26" fillId="6" borderId="0" xfId="1" applyFont="1" applyFill="1" applyBorder="1" applyAlignment="1">
      <alignment horizontal="center" vertical="center"/>
    </xf>
    <xf numFmtId="0" fontId="9" fillId="6" borderId="13" xfId="0" applyFont="1" applyFill="1" applyBorder="1">
      <alignment vertical="center"/>
    </xf>
    <xf numFmtId="0" fontId="2" fillId="15" borderId="13" xfId="0" applyFont="1" applyFill="1" applyBorder="1">
      <alignment vertical="center"/>
    </xf>
    <xf numFmtId="0" fontId="9" fillId="2" borderId="13" xfId="0" applyFont="1" applyFill="1" applyBorder="1">
      <alignment vertical="center"/>
    </xf>
    <xf numFmtId="0" fontId="2" fillId="3" borderId="13" xfId="0" applyFont="1" applyFill="1" applyBorder="1">
      <alignment vertical="center"/>
    </xf>
    <xf numFmtId="0" fontId="2" fillId="6" borderId="71" xfId="0" applyFont="1" applyFill="1" applyBorder="1" applyAlignment="1">
      <alignment horizontal="center" vertical="center"/>
    </xf>
    <xf numFmtId="0" fontId="2" fillId="7" borderId="0" xfId="0" applyFont="1" applyFill="1" applyAlignment="1">
      <alignment vertical="center"/>
    </xf>
    <xf numFmtId="0" fontId="27" fillId="0" borderId="0" xfId="0" applyFont="1">
      <alignment vertical="center"/>
    </xf>
    <xf numFmtId="0" fontId="4" fillId="8" borderId="13" xfId="0" applyFont="1" applyFill="1" applyBorder="1" applyAlignment="1">
      <alignment vertical="center" wrapText="1"/>
    </xf>
    <xf numFmtId="0" fontId="26" fillId="6" borderId="0" xfId="1" applyFont="1" applyFill="1" applyBorder="1">
      <alignment vertical="center"/>
    </xf>
    <xf numFmtId="0" fontId="2" fillId="6" borderId="28" xfId="0" applyFont="1" applyFill="1" applyBorder="1" applyAlignment="1">
      <alignment vertical="top"/>
    </xf>
    <xf numFmtId="0" fontId="2" fillId="6" borderId="29" xfId="0" applyFont="1" applyFill="1" applyBorder="1" applyAlignment="1">
      <alignment vertical="top" wrapText="1"/>
    </xf>
    <xf numFmtId="0" fontId="2" fillId="6" borderId="44" xfId="0" applyFont="1" applyFill="1" applyBorder="1">
      <alignment vertical="center"/>
    </xf>
    <xf numFmtId="0" fontId="2" fillId="6" borderId="31" xfId="0" applyFont="1" applyFill="1" applyBorder="1">
      <alignment vertical="center"/>
    </xf>
    <xf numFmtId="0" fontId="2" fillId="6" borderId="46" xfId="0" applyFont="1" applyFill="1" applyBorder="1">
      <alignment vertical="center"/>
    </xf>
    <xf numFmtId="0" fontId="2" fillId="6" borderId="76" xfId="0" applyFont="1" applyFill="1" applyBorder="1" applyAlignment="1">
      <alignment vertical="top"/>
    </xf>
    <xf numFmtId="0" fontId="2" fillId="3" borderId="27" xfId="0" applyFont="1" applyFill="1" applyBorder="1" applyAlignment="1" applyProtection="1">
      <alignment vertical="center" wrapText="1"/>
      <protection locked="0"/>
    </xf>
    <xf numFmtId="0" fontId="2" fillId="3" borderId="28" xfId="0" applyFont="1" applyFill="1" applyBorder="1" applyAlignment="1" applyProtection="1">
      <alignment vertical="center" wrapText="1"/>
      <protection locked="0"/>
    </xf>
    <xf numFmtId="0" fontId="2" fillId="3" borderId="28" xfId="0" applyFont="1" applyFill="1" applyBorder="1" applyAlignment="1" applyProtection="1">
      <alignment vertical="top" wrapText="1"/>
      <protection locked="0"/>
    </xf>
    <xf numFmtId="0" fontId="2" fillId="3" borderId="29" xfId="0" applyFont="1" applyFill="1" applyBorder="1" applyAlignment="1" applyProtection="1">
      <alignment vertical="top" wrapText="1"/>
      <protection locked="0"/>
    </xf>
    <xf numFmtId="0" fontId="2" fillId="3" borderId="4" xfId="0" applyFont="1" applyFill="1" applyBorder="1" applyAlignment="1" applyProtection="1">
      <alignment vertical="center" wrapText="1"/>
      <protection locked="0"/>
    </xf>
    <xf numFmtId="0" fontId="29" fillId="6" borderId="0" xfId="0" applyFont="1" applyFill="1" applyBorder="1">
      <alignment vertical="center"/>
    </xf>
    <xf numFmtId="0" fontId="29" fillId="6" borderId="0" xfId="0" applyFont="1" applyFill="1" applyBorder="1" applyAlignment="1">
      <alignment vertical="center"/>
    </xf>
    <xf numFmtId="0" fontId="2" fillId="6" borderId="70" xfId="0" applyFont="1" applyFill="1" applyBorder="1" applyAlignment="1">
      <alignment horizontal="left" vertical="top" wrapText="1"/>
    </xf>
    <xf numFmtId="0" fontId="9" fillId="6" borderId="70" xfId="0" applyFont="1" applyFill="1" applyBorder="1" applyAlignment="1">
      <alignment horizontal="left" vertical="center"/>
    </xf>
    <xf numFmtId="0" fontId="2" fillId="6" borderId="34" xfId="0" applyFont="1" applyFill="1" applyBorder="1" applyAlignment="1">
      <alignment horizontal="left" vertical="top"/>
    </xf>
    <xf numFmtId="0" fontId="2" fillId="6" borderId="27" xfId="0" applyFont="1" applyFill="1" applyBorder="1" applyAlignment="1">
      <alignment vertical="center" wrapText="1"/>
    </xf>
    <xf numFmtId="0" fontId="2" fillId="6" borderId="28" xfId="0" applyFont="1" applyFill="1" applyBorder="1" applyAlignment="1">
      <alignment vertical="center" wrapText="1"/>
    </xf>
    <xf numFmtId="0" fontId="2" fillId="6" borderId="29" xfId="0" applyFont="1" applyFill="1" applyBorder="1" applyAlignment="1">
      <alignment vertical="center" wrapText="1"/>
    </xf>
    <xf numFmtId="0" fontId="2" fillId="6" borderId="70" xfId="0" applyFont="1" applyFill="1" applyBorder="1" applyAlignment="1">
      <alignment horizontal="center" vertical="top" wrapText="1"/>
    </xf>
    <xf numFmtId="0" fontId="2" fillId="6" borderId="34" xfId="0" applyFont="1" applyFill="1" applyBorder="1" applyAlignment="1">
      <alignment horizontal="center" vertical="top" wrapText="1"/>
    </xf>
    <xf numFmtId="0" fontId="2" fillId="6" borderId="31" xfId="0" applyFont="1" applyFill="1" applyBorder="1" applyAlignment="1">
      <alignment vertical="center" wrapText="1"/>
    </xf>
    <xf numFmtId="0" fontId="2" fillId="6" borderId="74" xfId="0" applyFont="1" applyFill="1" applyBorder="1" applyAlignment="1">
      <alignment vertical="top" wrapText="1"/>
    </xf>
    <xf numFmtId="0" fontId="2" fillId="6" borderId="27" xfId="0" applyFont="1" applyFill="1" applyBorder="1" applyAlignment="1">
      <alignment vertical="top" wrapText="1"/>
    </xf>
    <xf numFmtId="0" fontId="2" fillId="6" borderId="38" xfId="0" applyFont="1" applyFill="1" applyBorder="1" applyAlignment="1">
      <alignment vertical="top" wrapText="1"/>
    </xf>
    <xf numFmtId="0" fontId="2" fillId="6" borderId="28" xfId="0" applyFont="1" applyFill="1" applyBorder="1" applyAlignment="1">
      <alignment vertical="top" wrapText="1"/>
    </xf>
    <xf numFmtId="0" fontId="2" fillId="6" borderId="39" xfId="0" applyFont="1" applyFill="1" applyBorder="1" applyAlignment="1">
      <alignment vertical="top" wrapText="1"/>
    </xf>
    <xf numFmtId="0" fontId="2" fillId="6" borderId="70" xfId="0" applyFont="1" applyFill="1" applyBorder="1">
      <alignment vertical="center"/>
    </xf>
    <xf numFmtId="0" fontId="2" fillId="6" borderId="34" xfId="0" applyFont="1" applyFill="1" applyBorder="1">
      <alignment vertical="center"/>
    </xf>
    <xf numFmtId="0" fontId="2" fillId="6" borderId="24" xfId="0" applyFont="1" applyFill="1" applyBorder="1">
      <alignment vertical="center"/>
    </xf>
    <xf numFmtId="0" fontId="2" fillId="6" borderId="43" xfId="0" applyFont="1" applyFill="1" applyBorder="1">
      <alignment vertical="center"/>
    </xf>
    <xf numFmtId="0" fontId="2" fillId="6" borderId="0" xfId="0" applyFont="1" applyFill="1" applyBorder="1" applyAlignment="1">
      <alignment vertical="top" wrapText="1" shrinkToFit="1"/>
    </xf>
    <xf numFmtId="0" fontId="2" fillId="6" borderId="0" xfId="0" applyFont="1" applyFill="1" applyBorder="1" applyAlignment="1">
      <alignment horizontal="left" vertical="center"/>
    </xf>
    <xf numFmtId="0" fontId="2" fillId="6" borderId="0" xfId="0" applyFont="1" applyFill="1" applyBorder="1" applyAlignment="1">
      <alignment horizontal="left" vertical="top"/>
    </xf>
    <xf numFmtId="0" fontId="2" fillId="3" borderId="32" xfId="0" applyFont="1" applyFill="1" applyBorder="1" applyAlignment="1" applyProtection="1">
      <alignment vertical="top" wrapText="1"/>
      <protection locked="0"/>
    </xf>
    <xf numFmtId="0" fontId="2" fillId="3" borderId="34" xfId="0" applyFont="1" applyFill="1" applyBorder="1" applyAlignment="1" applyProtection="1">
      <alignment vertical="top" wrapText="1"/>
      <protection locked="0"/>
    </xf>
    <xf numFmtId="0" fontId="2" fillId="3" borderId="42" xfId="0" applyFont="1" applyFill="1" applyBorder="1" applyAlignment="1" applyProtection="1">
      <alignment vertical="top" wrapText="1"/>
      <protection locked="0"/>
    </xf>
    <xf numFmtId="0" fontId="2" fillId="3" borderId="43" xfId="0" applyFont="1" applyFill="1" applyBorder="1" applyAlignment="1" applyProtection="1">
      <alignment vertical="top" wrapText="1"/>
      <protection locked="0"/>
    </xf>
    <xf numFmtId="0" fontId="2" fillId="3" borderId="35" xfId="0" applyFont="1" applyFill="1" applyBorder="1" applyAlignment="1" applyProtection="1">
      <alignment vertical="top" wrapText="1"/>
      <protection locked="0"/>
    </xf>
    <xf numFmtId="0" fontId="2" fillId="3" borderId="37" xfId="0" applyFont="1" applyFill="1" applyBorder="1" applyAlignment="1" applyProtection="1">
      <alignment vertical="top" wrapText="1"/>
      <protection locked="0"/>
    </xf>
    <xf numFmtId="0" fontId="2" fillId="3" borderId="48" xfId="0" applyFont="1" applyFill="1" applyBorder="1" applyAlignment="1" applyProtection="1">
      <alignment vertical="top" wrapText="1"/>
      <protection locked="0"/>
    </xf>
    <xf numFmtId="0" fontId="2" fillId="3" borderId="50" xfId="0" applyFont="1" applyFill="1" applyBorder="1" applyAlignment="1" applyProtection="1">
      <alignment vertical="top" wrapText="1"/>
      <protection locked="0"/>
    </xf>
    <xf numFmtId="0" fontId="31" fillId="6" borderId="39" xfId="0" applyFont="1" applyFill="1" applyBorder="1" applyAlignment="1">
      <alignment horizontal="center" vertical="center" wrapText="1"/>
    </xf>
    <xf numFmtId="0" fontId="31" fillId="6" borderId="71"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2" fillId="6" borderId="21" xfId="0" applyFont="1" applyFill="1" applyBorder="1" applyAlignment="1">
      <alignment vertical="top" wrapText="1"/>
    </xf>
    <xf numFmtId="0" fontId="2" fillId="6" borderId="44" xfId="0" applyFont="1" applyFill="1" applyBorder="1" applyAlignment="1">
      <alignment vertical="top" wrapText="1"/>
    </xf>
    <xf numFmtId="0" fontId="2" fillId="6" borderId="24" xfId="0" applyFont="1" applyFill="1" applyBorder="1" applyAlignment="1">
      <alignment vertical="top" wrapText="1"/>
    </xf>
    <xf numFmtId="0" fontId="2" fillId="3" borderId="27" xfId="0" applyFont="1" applyFill="1" applyBorder="1" applyAlignment="1" applyProtection="1">
      <alignment vertical="top" wrapText="1"/>
      <protection locked="0"/>
    </xf>
    <xf numFmtId="0" fontId="2" fillId="3" borderId="41" xfId="0" applyFont="1" applyFill="1" applyBorder="1" applyAlignment="1" applyProtection="1">
      <alignment vertical="top" wrapText="1"/>
      <protection locked="0"/>
    </xf>
    <xf numFmtId="0" fontId="2" fillId="3" borderId="70" xfId="0" applyFont="1" applyFill="1" applyBorder="1" applyAlignment="1" applyProtection="1">
      <alignment vertical="top" wrapText="1"/>
      <protection locked="0"/>
    </xf>
    <xf numFmtId="0" fontId="2" fillId="3" borderId="31" xfId="0" applyFont="1" applyFill="1" applyBorder="1" applyAlignment="1" applyProtection="1">
      <alignment vertical="top" wrapText="1"/>
      <protection locked="0"/>
    </xf>
    <xf numFmtId="0" fontId="2" fillId="3" borderId="74" xfId="0" applyFont="1" applyFill="1" applyBorder="1" applyAlignment="1" applyProtection="1">
      <alignment vertical="top" wrapText="1"/>
      <protection locked="0"/>
    </xf>
    <xf numFmtId="0" fontId="2" fillId="3" borderId="21"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2" fillId="3" borderId="9" xfId="0" applyFont="1" applyFill="1" applyBorder="1" applyAlignment="1" applyProtection="1">
      <alignment vertical="top" wrapText="1"/>
      <protection locked="0"/>
    </xf>
    <xf numFmtId="0" fontId="2" fillId="3" borderId="31"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0" fontId="2" fillId="3" borderId="21" xfId="0" applyFont="1" applyFill="1" applyBorder="1" applyAlignment="1" applyProtection="1">
      <alignment vertical="center" wrapText="1"/>
      <protection locked="0"/>
    </xf>
    <xf numFmtId="0" fontId="2" fillId="3" borderId="50" xfId="0" applyFont="1" applyFill="1" applyBorder="1" applyAlignment="1" applyProtection="1">
      <alignment vertical="center" wrapText="1"/>
      <protection locked="0"/>
    </xf>
    <xf numFmtId="0" fontId="2" fillId="3" borderId="38" xfId="0" applyFont="1" applyFill="1" applyBorder="1" applyAlignment="1" applyProtection="1">
      <alignment vertical="center" wrapText="1"/>
      <protection locked="0"/>
    </xf>
    <xf numFmtId="0" fontId="2" fillId="3" borderId="24" xfId="0" applyFont="1" applyFill="1" applyBorder="1" applyAlignment="1" applyProtection="1">
      <alignment vertical="center" wrapText="1"/>
      <protection locked="0"/>
    </xf>
    <xf numFmtId="0" fontId="2" fillId="3" borderId="43" xfId="0" applyFont="1" applyFill="1" applyBorder="1" applyAlignment="1" applyProtection="1">
      <alignment vertical="center" wrapText="1"/>
      <protection locked="0"/>
    </xf>
    <xf numFmtId="0" fontId="2" fillId="3" borderId="29" xfId="0" applyFont="1" applyFill="1" applyBorder="1" applyAlignment="1" applyProtection="1">
      <alignment vertical="center" wrapText="1"/>
      <protection locked="0"/>
    </xf>
    <xf numFmtId="0" fontId="2" fillId="3" borderId="39" xfId="0" applyFont="1" applyFill="1" applyBorder="1" applyAlignment="1" applyProtection="1">
      <alignment vertical="center" wrapText="1"/>
      <protection locked="0"/>
    </xf>
    <xf numFmtId="0" fontId="2" fillId="3" borderId="71" xfId="0" applyFont="1" applyFill="1" applyBorder="1" applyAlignment="1" applyProtection="1">
      <alignment vertical="center" wrapText="1"/>
      <protection locked="0"/>
    </xf>
    <xf numFmtId="0" fontId="2" fillId="3" borderId="37" xfId="0" applyFont="1" applyFill="1" applyBorder="1" applyAlignment="1" applyProtection="1">
      <alignment vertical="center" wrapText="1"/>
      <protection locked="0"/>
    </xf>
    <xf numFmtId="0" fontId="2" fillId="3" borderId="41" xfId="0" applyFont="1" applyFill="1" applyBorder="1" applyAlignment="1" applyProtection="1">
      <alignment vertical="center" wrapText="1"/>
      <protection locked="0"/>
    </xf>
    <xf numFmtId="0" fontId="2" fillId="3" borderId="70" xfId="0" applyFont="1" applyFill="1" applyBorder="1" applyAlignment="1" applyProtection="1">
      <alignment vertical="center" wrapText="1"/>
      <protection locked="0"/>
    </xf>
    <xf numFmtId="0" fontId="2" fillId="3" borderId="34" xfId="0" applyFont="1" applyFill="1" applyBorder="1" applyAlignment="1" applyProtection="1">
      <alignment vertical="center" wrapText="1"/>
      <protection locked="0"/>
    </xf>
    <xf numFmtId="0" fontId="2" fillId="3" borderId="27"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6" borderId="41"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0" borderId="32" xfId="0" applyFont="1" applyBorder="1" applyAlignment="1">
      <alignment vertical="center" wrapText="1"/>
    </xf>
    <xf numFmtId="0" fontId="2" fillId="6" borderId="38" xfId="0" applyFont="1" applyFill="1" applyBorder="1" applyAlignment="1">
      <alignment vertical="center" wrapText="1"/>
    </xf>
    <xf numFmtId="0" fontId="2" fillId="0" borderId="13" xfId="0" applyFont="1" applyBorder="1" applyAlignment="1">
      <alignment vertical="center" wrapText="1"/>
    </xf>
    <xf numFmtId="0" fontId="2" fillId="0" borderId="43" xfId="0" applyFont="1" applyBorder="1" applyAlignment="1">
      <alignment vertical="center" wrapText="1"/>
    </xf>
    <xf numFmtId="0" fontId="2" fillId="0" borderId="42" xfId="0" applyFont="1" applyBorder="1" applyAlignment="1">
      <alignment vertical="center" wrapText="1"/>
    </xf>
    <xf numFmtId="0" fontId="2" fillId="0" borderId="13" xfId="0" applyFont="1" applyBorder="1" applyAlignment="1">
      <alignment vertical="top" wrapText="1"/>
    </xf>
    <xf numFmtId="0" fontId="2" fillId="0" borderId="43" xfId="0" applyFont="1" applyBorder="1" applyAlignment="1">
      <alignment vertical="top" wrapText="1"/>
    </xf>
    <xf numFmtId="0" fontId="2" fillId="6" borderId="39" xfId="0" applyFont="1" applyFill="1" applyBorder="1" applyAlignment="1">
      <alignment vertical="center" wrapText="1"/>
    </xf>
    <xf numFmtId="0" fontId="2" fillId="0" borderId="36" xfId="0" applyFont="1" applyBorder="1" applyAlignment="1">
      <alignment vertical="center"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5" xfId="0" applyFont="1" applyBorder="1" applyAlignment="1">
      <alignment vertical="center" wrapText="1"/>
    </xf>
    <xf numFmtId="0" fontId="2" fillId="14" borderId="0" xfId="0" applyFont="1" applyFill="1" applyAlignment="1">
      <alignment vertical="center" wrapText="1"/>
    </xf>
    <xf numFmtId="0" fontId="2" fillId="0" borderId="27" xfId="0" applyFont="1" applyBorder="1" applyAlignment="1">
      <alignment vertical="top" wrapText="1"/>
    </xf>
    <xf numFmtId="0" fontId="2" fillId="0" borderId="32" xfId="0" applyFont="1" applyBorder="1" applyAlignment="1">
      <alignment vertical="top" wrapText="1"/>
    </xf>
    <xf numFmtId="0" fontId="2" fillId="0" borderId="28" xfId="0" applyFont="1" applyBorder="1" applyAlignment="1">
      <alignment vertical="top" wrapText="1"/>
    </xf>
    <xf numFmtId="0" fontId="2" fillId="0" borderId="42" xfId="0" applyFont="1" applyBorder="1" applyAlignment="1">
      <alignment vertical="top" wrapText="1"/>
    </xf>
    <xf numFmtId="0" fontId="2" fillId="0" borderId="29" xfId="0" applyFont="1" applyBorder="1" applyAlignment="1">
      <alignment vertical="top" wrapText="1"/>
    </xf>
    <xf numFmtId="0" fontId="2" fillId="0" borderId="35" xfId="0" applyFont="1" applyBorder="1" applyAlignment="1">
      <alignment vertical="top" wrapText="1"/>
    </xf>
    <xf numFmtId="0" fontId="2" fillId="0" borderId="31" xfId="0" applyFont="1" applyBorder="1" applyAlignment="1">
      <alignment vertical="top" wrapText="1"/>
    </xf>
    <xf numFmtId="0" fontId="2" fillId="0" borderId="48" xfId="0" applyFont="1" applyBorder="1" applyAlignment="1">
      <alignment vertical="top" wrapText="1"/>
    </xf>
    <xf numFmtId="0" fontId="2" fillId="0" borderId="50" xfId="0" applyFont="1" applyBorder="1" applyAlignment="1">
      <alignment vertical="top" wrapText="1"/>
    </xf>
    <xf numFmtId="0" fontId="2" fillId="0" borderId="23" xfId="0" applyFont="1" applyBorder="1" applyAlignment="1">
      <alignment vertical="top" wrapText="1"/>
    </xf>
    <xf numFmtId="0" fontId="2" fillId="0" borderId="41" xfId="0" applyFont="1" applyBorder="1" applyAlignment="1">
      <alignment vertical="top" wrapText="1"/>
    </xf>
    <xf numFmtId="0" fontId="2" fillId="0" borderId="38" xfId="0" applyFont="1" applyBorder="1" applyAlignment="1">
      <alignment vertical="top" wrapText="1"/>
    </xf>
    <xf numFmtId="0" fontId="2" fillId="0" borderId="44" xfId="0" applyFont="1" applyBorder="1" applyAlignment="1">
      <alignment vertical="top" wrapText="1"/>
    </xf>
    <xf numFmtId="0" fontId="2" fillId="0" borderId="76" xfId="0" applyFont="1" applyBorder="1" applyAlignment="1">
      <alignment vertical="top" wrapText="1"/>
    </xf>
    <xf numFmtId="0" fontId="2" fillId="0" borderId="39" xfId="0" applyFont="1" applyBorder="1" applyAlignment="1">
      <alignment vertical="top" wrapText="1"/>
    </xf>
    <xf numFmtId="0" fontId="2" fillId="0" borderId="30" xfId="0" applyFont="1" applyBorder="1" applyAlignment="1">
      <alignment vertical="top" wrapText="1"/>
    </xf>
    <xf numFmtId="0" fontId="2" fillId="0" borderId="60" xfId="0" applyFont="1" applyBorder="1" applyAlignment="1">
      <alignment vertical="top" wrapText="1"/>
    </xf>
    <xf numFmtId="0" fontId="2" fillId="0" borderId="61" xfId="0" applyFont="1" applyBorder="1" applyAlignment="1">
      <alignment vertical="top" wrapText="1"/>
    </xf>
    <xf numFmtId="0" fontId="2" fillId="0" borderId="18" xfId="0" applyFont="1" applyBorder="1" applyAlignment="1">
      <alignment vertical="top" wrapText="1"/>
    </xf>
    <xf numFmtId="0" fontId="2" fillId="0" borderId="40" xfId="0" applyFont="1" applyBorder="1" applyAlignment="1">
      <alignment vertical="top" wrapText="1"/>
    </xf>
    <xf numFmtId="0" fontId="2" fillId="3" borderId="4"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6" borderId="71" xfId="0" applyFont="1" applyFill="1" applyBorder="1" applyAlignment="1">
      <alignment horizontal="center" vertical="center"/>
    </xf>
    <xf numFmtId="0" fontId="2" fillId="6" borderId="19" xfId="0" applyFont="1" applyFill="1" applyBorder="1" applyAlignment="1">
      <alignment horizontal="center" vertical="center" wrapText="1"/>
    </xf>
    <xf numFmtId="0" fontId="2" fillId="0" borderId="45" xfId="0" applyFont="1" applyBorder="1" applyAlignment="1">
      <alignment vertical="top" wrapText="1"/>
    </xf>
    <xf numFmtId="0" fontId="2" fillId="0" borderId="26" xfId="0" applyFont="1" applyBorder="1" applyAlignment="1">
      <alignment vertical="top" wrapText="1"/>
    </xf>
    <xf numFmtId="0" fontId="2" fillId="0" borderId="51" xfId="0" applyFont="1" applyBorder="1" applyAlignment="1">
      <alignment vertical="top" wrapText="1"/>
    </xf>
    <xf numFmtId="0" fontId="26" fillId="6" borderId="13" xfId="1" applyFont="1" applyFill="1" applyBorder="1" applyAlignment="1">
      <alignment horizontal="center" vertical="center"/>
    </xf>
    <xf numFmtId="0" fontId="26" fillId="6" borderId="49" xfId="1" applyFont="1" applyFill="1" applyBorder="1" applyAlignment="1">
      <alignment horizontal="center" vertical="center"/>
    </xf>
    <xf numFmtId="0" fontId="19" fillId="6" borderId="0" xfId="0" applyFont="1" applyFill="1" applyBorder="1" applyAlignment="1">
      <alignment vertical="center" wrapText="1"/>
    </xf>
    <xf numFmtId="0" fontId="26" fillId="7" borderId="13" xfId="1" applyFont="1" applyFill="1" applyBorder="1" applyAlignment="1">
      <alignment horizontal="center" vertical="center"/>
    </xf>
    <xf numFmtId="0" fontId="37" fillId="7" borderId="0" xfId="0" applyFont="1" applyFill="1" applyAlignment="1">
      <alignment horizontal="right" vertical="center"/>
    </xf>
    <xf numFmtId="0" fontId="26" fillId="7" borderId="0" xfId="1" applyFont="1" applyFill="1" applyBorder="1" applyAlignment="1">
      <alignment horizontal="center" vertical="center"/>
    </xf>
    <xf numFmtId="0" fontId="18" fillId="6" borderId="41" xfId="0" applyFont="1" applyFill="1" applyBorder="1" applyAlignment="1">
      <alignment horizontal="left" vertical="center" wrapText="1"/>
    </xf>
    <xf numFmtId="0" fontId="2" fillId="6" borderId="0" xfId="0" applyFont="1" applyFill="1" applyAlignment="1">
      <alignment horizontal="center" vertical="center" wrapText="1"/>
    </xf>
    <xf numFmtId="0" fontId="10" fillId="6" borderId="0" xfId="0" applyFont="1" applyFill="1" applyAlignment="1">
      <alignment horizontal="center" vertical="center" wrapText="1"/>
    </xf>
    <xf numFmtId="0" fontId="10" fillId="14" borderId="0" xfId="0" applyFont="1" applyFill="1" applyAlignment="1">
      <alignment horizontal="center" vertical="center" wrapText="1"/>
    </xf>
    <xf numFmtId="0" fontId="2" fillId="4" borderId="9"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71" xfId="0" applyFont="1" applyFill="1" applyBorder="1" applyAlignment="1">
      <alignment horizontal="center" vertical="center" wrapText="1"/>
    </xf>
    <xf numFmtId="0" fontId="12" fillId="11" borderId="37" xfId="0" applyFont="1" applyFill="1" applyBorder="1" applyAlignment="1">
      <alignment horizontal="center" vertical="center" wrapText="1"/>
    </xf>
    <xf numFmtId="0" fontId="18" fillId="6" borderId="33" xfId="0" applyFont="1" applyFill="1" applyBorder="1" applyAlignment="1">
      <alignment horizontal="left" vertical="center" wrapText="1"/>
    </xf>
    <xf numFmtId="0" fontId="2" fillId="6" borderId="34" xfId="0" applyFont="1" applyFill="1" applyBorder="1" applyAlignment="1">
      <alignment horizontal="left" vertical="center" wrapText="1"/>
    </xf>
    <xf numFmtId="0" fontId="18" fillId="6" borderId="38"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2" fillId="6" borderId="43" xfId="0" applyFont="1" applyFill="1" applyBorder="1" applyAlignment="1">
      <alignment horizontal="left" vertical="center" wrapText="1"/>
    </xf>
    <xf numFmtId="0" fontId="18" fillId="6" borderId="39" xfId="0" applyFont="1" applyFill="1" applyBorder="1" applyAlignment="1">
      <alignment horizontal="left" vertical="center" wrapText="1"/>
    </xf>
    <xf numFmtId="0" fontId="18" fillId="6" borderId="36" xfId="0" applyFont="1" applyFill="1" applyBorder="1" applyAlignment="1">
      <alignment horizontal="left" vertical="center" wrapText="1"/>
    </xf>
    <xf numFmtId="0" fontId="2" fillId="6" borderId="37" xfId="0" applyFont="1" applyFill="1" applyBorder="1" applyAlignment="1">
      <alignment horizontal="left" vertical="center" wrapText="1"/>
    </xf>
    <xf numFmtId="0" fontId="15" fillId="6" borderId="0" xfId="0" applyFont="1" applyFill="1" applyAlignment="1">
      <alignment vertical="center" wrapText="1"/>
    </xf>
    <xf numFmtId="0" fontId="15" fillId="14" borderId="0" xfId="0" applyFont="1" applyFill="1" applyAlignment="1">
      <alignment vertical="center" wrapText="1"/>
    </xf>
    <xf numFmtId="0" fontId="7" fillId="6" borderId="0" xfId="0" applyFont="1" applyFill="1" applyAlignment="1">
      <alignment horizontal="center" vertical="center" wrapText="1"/>
    </xf>
    <xf numFmtId="0" fontId="7" fillId="14" borderId="0" xfId="0" applyFont="1" applyFill="1" applyAlignment="1">
      <alignment horizontal="center" vertical="center" wrapText="1"/>
    </xf>
    <xf numFmtId="0" fontId="18" fillId="0" borderId="32" xfId="0" applyFont="1" applyBorder="1" applyAlignment="1">
      <alignment vertical="top" wrapText="1"/>
    </xf>
    <xf numFmtId="0" fontId="18" fillId="0" borderId="34" xfId="0" applyFont="1" applyBorder="1" applyAlignment="1">
      <alignment vertical="top" wrapText="1"/>
    </xf>
    <xf numFmtId="0" fontId="36" fillId="7" borderId="0" xfId="1" applyFont="1" applyFill="1" applyBorder="1" applyAlignment="1">
      <alignment horizontal="center" vertical="center"/>
    </xf>
    <xf numFmtId="0" fontId="2" fillId="3" borderId="77" xfId="0" applyFont="1" applyFill="1" applyBorder="1" applyAlignment="1" applyProtection="1">
      <alignment vertical="top" wrapText="1"/>
      <protection locked="0"/>
    </xf>
    <xf numFmtId="0" fontId="2" fillId="3" borderId="54" xfId="0" applyFont="1" applyFill="1" applyBorder="1" applyAlignment="1" applyProtection="1">
      <alignment vertical="top" wrapText="1"/>
      <protection locked="0"/>
    </xf>
    <xf numFmtId="0" fontId="2" fillId="6" borderId="32"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34" xfId="0" applyFont="1" applyFill="1" applyBorder="1" applyAlignment="1">
      <alignment horizontal="left" vertical="top" wrapText="1"/>
    </xf>
    <xf numFmtId="0" fontId="2" fillId="6" borderId="43" xfId="0" applyFont="1" applyFill="1" applyBorder="1" applyAlignment="1">
      <alignment horizontal="left" vertical="top" wrapText="1"/>
    </xf>
    <xf numFmtId="0" fontId="2" fillId="6" borderId="37" xfId="0" applyFont="1" applyFill="1" applyBorder="1" applyAlignment="1">
      <alignment horizontal="left" vertical="top" wrapText="1"/>
    </xf>
    <xf numFmtId="0" fontId="4" fillId="6" borderId="73" xfId="0" applyFont="1" applyFill="1" applyBorder="1" applyAlignment="1">
      <alignment horizontal="center" vertical="center"/>
    </xf>
    <xf numFmtId="0" fontId="2" fillId="6" borderId="73" xfId="0" applyFont="1" applyFill="1" applyBorder="1" applyAlignment="1" applyProtection="1">
      <alignment horizontal="center" vertical="center"/>
      <protection locked="0"/>
    </xf>
    <xf numFmtId="0" fontId="2" fillId="6" borderId="42" xfId="0" applyFont="1" applyFill="1" applyBorder="1" applyAlignment="1">
      <alignment horizontal="center" vertical="center" wrapText="1"/>
    </xf>
    <xf numFmtId="0" fontId="2" fillId="6" borderId="24" xfId="0" applyFont="1" applyFill="1" applyBorder="1" applyAlignment="1">
      <alignment horizontal="left" vertical="top" wrapText="1"/>
    </xf>
    <xf numFmtId="0" fontId="2" fillId="6" borderId="71" xfId="0" applyFont="1" applyFill="1" applyBorder="1" applyAlignment="1">
      <alignment horizontal="left" vertical="top" wrapText="1"/>
    </xf>
    <xf numFmtId="0" fontId="2" fillId="6" borderId="34" xfId="0" applyFont="1" applyFill="1" applyBorder="1" applyAlignment="1">
      <alignment vertical="center" wrapText="1"/>
    </xf>
    <xf numFmtId="0" fontId="2" fillId="6" borderId="43" xfId="0" applyFont="1" applyFill="1" applyBorder="1" applyAlignment="1">
      <alignment vertical="center" wrapText="1"/>
    </xf>
    <xf numFmtId="0" fontId="2" fillId="6" borderId="37" xfId="0" applyFont="1" applyFill="1" applyBorder="1" applyAlignment="1">
      <alignment vertical="center" wrapText="1"/>
    </xf>
    <xf numFmtId="0" fontId="2" fillId="6" borderId="50" xfId="0" applyFont="1" applyFill="1" applyBorder="1" applyAlignment="1">
      <alignment vertical="center" wrapText="1"/>
    </xf>
    <xf numFmtId="0" fontId="18" fillId="0" borderId="42" xfId="0" applyFont="1" applyBorder="1" applyAlignment="1">
      <alignment vertical="top" wrapText="1"/>
    </xf>
    <xf numFmtId="0" fontId="18" fillId="0" borderId="43" xfId="0" applyFont="1" applyBorder="1" applyAlignment="1">
      <alignment vertical="top" wrapText="1"/>
    </xf>
    <xf numFmtId="0" fontId="18" fillId="0" borderId="29" xfId="0" applyFont="1" applyBorder="1" applyAlignment="1">
      <alignment vertical="top" wrapText="1"/>
    </xf>
    <xf numFmtId="0" fontId="18" fillId="0" borderId="35" xfId="0" applyFont="1" applyBorder="1" applyAlignment="1">
      <alignment vertical="top" wrapText="1"/>
    </xf>
    <xf numFmtId="0" fontId="18" fillId="0" borderId="37" xfId="0" applyFont="1" applyBorder="1" applyAlignment="1">
      <alignment vertical="top" wrapText="1"/>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0" fontId="2" fillId="6" borderId="0" xfId="0" applyFont="1" applyFill="1" applyBorder="1" applyAlignment="1">
      <alignment horizontal="right" vertical="center"/>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38" fillId="6" borderId="0" xfId="1" applyFont="1" applyFill="1" applyBorder="1" applyAlignment="1">
      <alignment horizontal="center" vertical="center"/>
    </xf>
    <xf numFmtId="0" fontId="2" fillId="7" borderId="5"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14" xfId="0" applyFont="1" applyFill="1" applyBorder="1" applyAlignment="1">
      <alignment horizontal="left" vertical="center" wrapText="1"/>
    </xf>
    <xf numFmtId="0" fontId="2" fillId="7" borderId="73"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26" fillId="11" borderId="24" xfId="1" applyFont="1" applyFill="1" applyBorder="1" applyAlignment="1">
      <alignment horizontal="center" vertical="center"/>
    </xf>
    <xf numFmtId="0" fontId="26" fillId="11" borderId="26" xfId="1" applyFont="1" applyFill="1" applyBorder="1" applyAlignment="1">
      <alignment horizontal="center" vertical="center"/>
    </xf>
    <xf numFmtId="0" fontId="2" fillId="7" borderId="14" xfId="0" applyFont="1" applyFill="1" applyBorder="1" applyAlignment="1">
      <alignment horizontal="left" vertical="center"/>
    </xf>
    <xf numFmtId="0" fontId="2" fillId="7" borderId="73" xfId="0" applyFont="1" applyFill="1" applyBorder="1" applyAlignment="1">
      <alignment horizontal="left" vertical="center"/>
    </xf>
    <xf numFmtId="0" fontId="2" fillId="7" borderId="15" xfId="0" applyFont="1" applyFill="1" applyBorder="1" applyAlignment="1">
      <alignment horizontal="left" vertic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3" borderId="19" xfId="0" applyFont="1" applyFill="1" applyBorder="1" applyAlignment="1" applyProtection="1">
      <alignment horizontal="left" vertical="center" wrapText="1"/>
      <protection locked="0"/>
    </xf>
    <xf numFmtId="0" fontId="2" fillId="3" borderId="77" xfId="0" applyFont="1" applyFill="1" applyBorder="1" applyAlignment="1" applyProtection="1">
      <alignment horizontal="left" vertical="center" wrapText="1"/>
      <protection locked="0"/>
    </xf>
    <xf numFmtId="0" fontId="2" fillId="3" borderId="53" xfId="0" applyFont="1" applyFill="1" applyBorder="1" applyAlignment="1" applyProtection="1">
      <alignment horizontal="left" vertical="center" wrapText="1"/>
      <protection locked="0"/>
    </xf>
    <xf numFmtId="0" fontId="2" fillId="3" borderId="54" xfId="0" applyFont="1" applyFill="1" applyBorder="1" applyAlignment="1" applyProtection="1">
      <alignment horizontal="left" vertical="center" wrapText="1"/>
      <protection locked="0"/>
    </xf>
    <xf numFmtId="0" fontId="2" fillId="3" borderId="7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77" xfId="0" applyFont="1" applyFill="1" applyBorder="1" applyAlignment="1" applyProtection="1">
      <alignment horizontal="center" vertical="center" wrapText="1"/>
      <protection locked="0"/>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5"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51"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19" xfId="0" applyFont="1" applyFill="1" applyBorder="1" applyAlignment="1">
      <alignment horizontal="left" vertical="top" wrapText="1"/>
    </xf>
    <xf numFmtId="0" fontId="2" fillId="6" borderId="19" xfId="0" applyFont="1" applyFill="1" applyBorder="1" applyAlignment="1">
      <alignment horizontal="left" vertical="top"/>
    </xf>
    <xf numFmtId="0" fontId="2" fillId="6" borderId="77" xfId="0" applyFont="1" applyFill="1" applyBorder="1" applyAlignment="1">
      <alignment horizontal="left" vertical="top"/>
    </xf>
    <xf numFmtId="0" fontId="30" fillId="6" borderId="19" xfId="0" applyFont="1" applyFill="1" applyBorder="1" applyAlignment="1">
      <alignment horizontal="left" vertical="top"/>
    </xf>
    <xf numFmtId="0" fontId="30" fillId="6" borderId="77" xfId="0" applyFont="1" applyFill="1" applyBorder="1" applyAlignment="1">
      <alignment horizontal="left" vertical="top"/>
    </xf>
    <xf numFmtId="0" fontId="2" fillId="6" borderId="53" xfId="0" applyFont="1" applyFill="1" applyBorder="1" applyAlignment="1">
      <alignment horizontal="left" vertical="top"/>
    </xf>
    <xf numFmtId="0" fontId="2" fillId="6" borderId="54" xfId="0" applyFont="1" applyFill="1" applyBorder="1" applyAlignment="1">
      <alignment horizontal="left" vertical="top"/>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5"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6" borderId="27"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75"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58" xfId="0" applyFont="1" applyFill="1" applyBorder="1" applyAlignment="1">
      <alignment horizontal="center" vertical="center"/>
    </xf>
    <xf numFmtId="0" fontId="9" fillId="6" borderId="7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77" xfId="0"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9" xfId="0" applyFont="1" applyFill="1" applyBorder="1" applyAlignment="1">
      <alignment horizontal="center" vertical="center"/>
    </xf>
    <xf numFmtId="0" fontId="21" fillId="13" borderId="12" xfId="1" applyFont="1" applyFill="1" applyBorder="1" applyAlignment="1">
      <alignment horizontal="center" vertical="center"/>
    </xf>
    <xf numFmtId="0" fontId="26" fillId="11" borderId="13" xfId="1" applyFont="1" applyFill="1" applyBorder="1" applyAlignment="1">
      <alignment horizontal="center" vertical="center"/>
    </xf>
    <xf numFmtId="0" fontId="2" fillId="6" borderId="12" xfId="0" applyFont="1" applyFill="1" applyBorder="1" applyAlignment="1">
      <alignment vertical="center"/>
    </xf>
    <xf numFmtId="0" fontId="2" fillId="7" borderId="2"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6" xfId="0" applyFont="1" applyFill="1" applyBorder="1" applyAlignment="1" applyProtection="1">
      <alignment vertical="top" wrapText="1"/>
      <protection locked="0"/>
    </xf>
    <xf numFmtId="0" fontId="2" fillId="3" borderId="19" xfId="0" applyFont="1" applyFill="1" applyBorder="1" applyAlignment="1" applyProtection="1">
      <alignment vertical="top" wrapText="1"/>
      <protection locked="0"/>
    </xf>
    <xf numFmtId="0" fontId="2" fillId="3" borderId="77" xfId="0" applyFont="1" applyFill="1" applyBorder="1" applyAlignment="1" applyProtection="1">
      <alignment vertical="top" wrapText="1"/>
      <protection locked="0"/>
    </xf>
    <xf numFmtId="0" fontId="2" fillId="3" borderId="19" xfId="0" applyFont="1" applyFill="1" applyBorder="1" applyAlignment="1" applyProtection="1">
      <alignment vertical="center" wrapText="1"/>
      <protection locked="0"/>
    </xf>
    <xf numFmtId="0" fontId="2" fillId="3" borderId="77" xfId="0" applyFont="1" applyFill="1" applyBorder="1" applyAlignment="1" applyProtection="1">
      <alignment vertical="center" wrapText="1"/>
      <protection locked="0"/>
    </xf>
    <xf numFmtId="0" fontId="2" fillId="3" borderId="61" xfId="0" applyFont="1" applyFill="1" applyBorder="1" applyAlignment="1" applyProtection="1">
      <alignment vertical="top" wrapText="1"/>
      <protection locked="0"/>
    </xf>
    <xf numFmtId="0" fontId="2" fillId="3" borderId="53" xfId="0" applyFont="1" applyFill="1" applyBorder="1" applyAlignment="1" applyProtection="1">
      <alignment vertical="top" wrapText="1"/>
      <protection locked="0"/>
    </xf>
    <xf numFmtId="0" fontId="2" fillId="3" borderId="54" xfId="0" applyFont="1" applyFill="1" applyBorder="1" applyAlignment="1" applyProtection="1">
      <alignment vertical="top" wrapText="1"/>
      <protection locked="0"/>
    </xf>
    <xf numFmtId="0" fontId="2" fillId="3" borderId="53" xfId="0" applyFont="1" applyFill="1" applyBorder="1" applyAlignment="1" applyProtection="1">
      <alignment vertical="center" wrapText="1"/>
      <protection locked="0"/>
    </xf>
    <xf numFmtId="0" fontId="2" fillId="3" borderId="54" xfId="0" applyFont="1" applyFill="1" applyBorder="1" applyAlignment="1" applyProtection="1">
      <alignment vertical="center" wrapText="1"/>
      <protection locked="0"/>
    </xf>
    <xf numFmtId="0" fontId="2" fillId="6" borderId="78"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77"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2" fillId="6" borderId="53" xfId="0" applyFont="1" applyFill="1" applyBorder="1" applyAlignment="1">
      <alignment horizontal="left" vertical="top" wrapText="1"/>
    </xf>
    <xf numFmtId="0" fontId="2" fillId="6" borderId="54" xfId="0" applyFont="1" applyFill="1" applyBorder="1" applyAlignment="1">
      <alignment horizontal="left" vertical="top" wrapText="1"/>
    </xf>
    <xf numFmtId="0" fontId="2" fillId="6" borderId="27" xfId="0" applyFont="1" applyFill="1" applyBorder="1" applyAlignment="1">
      <alignment horizontal="center" vertical="center" wrapText="1"/>
    </xf>
    <xf numFmtId="0" fontId="2" fillId="6" borderId="77" xfId="0" applyFont="1" applyFill="1" applyBorder="1" applyAlignment="1">
      <alignment horizontal="left" vertical="top" wrapText="1"/>
    </xf>
    <xf numFmtId="0" fontId="2" fillId="6" borderId="41" xfId="0" applyFont="1" applyFill="1" applyBorder="1" applyAlignment="1">
      <alignment horizontal="center" vertical="center"/>
    </xf>
    <xf numFmtId="0" fontId="2" fillId="6" borderId="65" xfId="0" applyFont="1" applyFill="1" applyBorder="1" applyAlignment="1">
      <alignment horizontal="center" vertical="center"/>
    </xf>
    <xf numFmtId="0" fontId="2" fillId="6" borderId="4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6" fillId="2" borderId="13" xfId="1" applyFont="1" applyFill="1" applyBorder="1" applyAlignment="1">
      <alignment horizontal="center" vertical="center"/>
    </xf>
    <xf numFmtId="0" fontId="2" fillId="6" borderId="16"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2" fillId="6" borderId="30" xfId="0" applyFont="1" applyFill="1" applyBorder="1" applyAlignment="1">
      <alignment horizontal="center" vertical="center" wrapText="1"/>
    </xf>
    <xf numFmtId="0" fontId="2" fillId="6" borderId="32"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34" xfId="0" applyFont="1" applyFill="1" applyBorder="1" applyAlignment="1">
      <alignment horizontal="center" vertical="center"/>
    </xf>
    <xf numFmtId="0" fontId="2" fillId="3" borderId="11"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78"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77"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3" borderId="54"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6" borderId="29" xfId="0" applyFont="1" applyFill="1" applyBorder="1" applyAlignment="1">
      <alignment horizontal="center" vertical="center" wrapText="1"/>
    </xf>
    <xf numFmtId="0" fontId="2" fillId="6" borderId="5" xfId="0" applyFont="1" applyFill="1" applyBorder="1" applyAlignment="1">
      <alignment horizontal="left" vertical="top"/>
    </xf>
    <xf numFmtId="0" fontId="2" fillId="6" borderId="7" xfId="0" applyFont="1" applyFill="1" applyBorder="1" applyAlignment="1">
      <alignment horizontal="left" vertical="top"/>
    </xf>
    <xf numFmtId="0" fontId="2" fillId="6" borderId="9" xfId="0" applyFont="1" applyFill="1" applyBorder="1" applyAlignment="1">
      <alignment horizontal="left" vertical="top"/>
    </xf>
    <xf numFmtId="0" fontId="2" fillId="6" borderId="78" xfId="0" applyFont="1" applyFill="1" applyBorder="1" applyAlignment="1">
      <alignment horizontal="left" vertical="top"/>
    </xf>
    <xf numFmtId="0" fontId="2" fillId="6" borderId="52" xfId="0" applyFont="1" applyFill="1" applyBorder="1" applyAlignment="1">
      <alignment horizontal="left" vertical="top"/>
    </xf>
    <xf numFmtId="0" fontId="2" fillId="7" borderId="6"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5" fillId="5" borderId="24" xfId="0" applyFont="1" applyFill="1" applyBorder="1" applyAlignment="1">
      <alignment horizontal="center" vertical="center" wrapText="1"/>
    </xf>
    <xf numFmtId="0" fontId="2" fillId="6" borderId="5" xfId="0" applyFont="1" applyFill="1" applyBorder="1" applyAlignment="1">
      <alignment horizontal="left" vertical="center"/>
    </xf>
    <xf numFmtId="0" fontId="2" fillId="6" borderId="6" xfId="0" applyFont="1" applyFill="1" applyBorder="1" applyAlignment="1">
      <alignment horizontal="left" vertical="center"/>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2" fillId="6" borderId="72"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2" xfId="0" applyFont="1" applyFill="1" applyBorder="1" applyAlignment="1">
      <alignment vertical="top" wrapText="1" shrinkToFit="1"/>
    </xf>
    <xf numFmtId="0" fontId="2" fillId="6" borderId="3" xfId="0" applyFont="1" applyFill="1" applyBorder="1" applyAlignment="1">
      <alignment vertical="top" wrapText="1" shrinkToFit="1"/>
    </xf>
    <xf numFmtId="0" fontId="2" fillId="6" borderId="4" xfId="0" applyFont="1" applyFill="1" applyBorder="1" applyAlignment="1">
      <alignment vertical="top" wrapText="1"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6" borderId="0" xfId="0" applyFont="1" applyFill="1" applyAlignment="1">
      <alignment horizontal="left" vertical="top"/>
    </xf>
    <xf numFmtId="0" fontId="2" fillId="3" borderId="5"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32" fillId="6" borderId="0" xfId="0" applyFont="1" applyFill="1" applyAlignment="1">
      <alignment horizontal="center"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top" wrapText="1"/>
    </xf>
    <xf numFmtId="0" fontId="2" fillId="6" borderId="3" xfId="0" applyFont="1" applyFill="1" applyBorder="1" applyAlignment="1">
      <alignment vertical="top" wrapText="1"/>
    </xf>
    <xf numFmtId="0" fontId="2" fillId="6" borderId="4" xfId="0" applyFont="1" applyFill="1" applyBorder="1" applyAlignment="1">
      <alignment vertical="top" wrapText="1"/>
    </xf>
    <xf numFmtId="0" fontId="19" fillId="6" borderId="41" xfId="0" applyFont="1" applyFill="1" applyBorder="1" applyAlignment="1">
      <alignment horizontal="center" vertical="center" wrapText="1"/>
    </xf>
    <xf numFmtId="0" fontId="19" fillId="6" borderId="65"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2" fillId="6" borderId="5" xfId="0" applyFont="1" applyFill="1" applyBorder="1" applyAlignment="1">
      <alignment vertical="center" wrapText="1"/>
    </xf>
    <xf numFmtId="0" fontId="2" fillId="6" borderId="7" xfId="0" applyFont="1" applyFill="1" applyBorder="1" applyAlignment="1">
      <alignment vertical="center" wrapText="1"/>
    </xf>
    <xf numFmtId="0" fontId="2" fillId="6" borderId="9" xfId="0" applyFont="1" applyFill="1" applyBorder="1" applyAlignment="1">
      <alignment vertical="center" wrapText="1"/>
    </xf>
    <xf numFmtId="0" fontId="2" fillId="6" borderId="41"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2" fillId="6" borderId="79" xfId="0" applyFont="1" applyFill="1" applyBorder="1" applyAlignment="1">
      <alignment horizontal="left" vertical="top" wrapText="1"/>
    </xf>
    <xf numFmtId="0" fontId="2" fillId="6" borderId="62" xfId="0" applyFont="1" applyFill="1" applyBorder="1" applyAlignment="1">
      <alignment horizontal="left" vertical="top" wrapText="1"/>
    </xf>
    <xf numFmtId="0" fontId="2" fillId="6" borderId="55" xfId="0"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34" fillId="6" borderId="0" xfId="0" applyFont="1" applyFill="1" applyBorder="1" applyAlignment="1">
      <alignment horizontal="left" vertical="center"/>
    </xf>
    <xf numFmtId="0" fontId="35" fillId="16" borderId="24" xfId="1" applyFont="1" applyFill="1" applyBorder="1" applyAlignment="1">
      <alignment horizontal="center" vertical="center" wrapText="1"/>
    </xf>
    <xf numFmtId="0" fontId="35" fillId="16" borderId="25" xfId="1" applyFont="1" applyFill="1" applyBorder="1" applyAlignment="1">
      <alignment horizontal="center" vertical="center" wrapText="1"/>
    </xf>
    <xf numFmtId="0" fontId="35" fillId="16" borderId="26" xfId="1" applyFont="1" applyFill="1" applyBorder="1" applyAlignment="1">
      <alignment horizontal="center" vertical="center" wrapText="1"/>
    </xf>
    <xf numFmtId="0" fontId="36" fillId="7" borderId="24" xfId="1" applyFont="1" applyFill="1" applyBorder="1" applyAlignment="1">
      <alignment horizontal="center" vertical="center"/>
    </xf>
    <xf numFmtId="0" fontId="36" fillId="7" borderId="26" xfId="1" applyFont="1" applyFill="1" applyBorder="1" applyAlignment="1">
      <alignment horizontal="center"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2" fillId="6" borderId="2" xfId="0" applyFont="1" applyFill="1" applyBorder="1" applyAlignment="1">
      <alignment horizontal="left" vertical="center" wrapText="1" shrinkToFit="1"/>
    </xf>
    <xf numFmtId="0" fontId="2" fillId="6" borderId="3" xfId="0" applyFont="1" applyFill="1" applyBorder="1" applyAlignment="1">
      <alignment horizontal="left" vertical="center" wrapText="1" shrinkToFit="1"/>
    </xf>
    <xf numFmtId="0" fontId="2" fillId="6" borderId="4" xfId="0" applyFont="1" applyFill="1" applyBorder="1" applyAlignment="1">
      <alignment horizontal="left" vertical="center" wrapText="1" shrinkToFit="1"/>
    </xf>
    <xf numFmtId="0" fontId="2" fillId="6" borderId="5"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2"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4" xfId="0" applyFont="1" applyFill="1" applyBorder="1" applyAlignment="1">
      <alignment horizontal="center" vertical="top"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4" borderId="5" xfId="0" applyFont="1" applyFill="1" applyBorder="1" applyAlignment="1">
      <alignment horizontal="left" vertical="top"/>
    </xf>
    <xf numFmtId="0" fontId="2" fillId="4" borderId="11" xfId="0" applyFont="1" applyFill="1" applyBorder="1" applyAlignment="1">
      <alignment horizontal="left" vertical="top"/>
    </xf>
    <xf numFmtId="0" fontId="2" fillId="4" borderId="6" xfId="0" applyFont="1" applyFill="1" applyBorder="1" applyAlignment="1">
      <alignment horizontal="left" vertical="top"/>
    </xf>
    <xf numFmtId="0" fontId="2" fillId="4" borderId="74" xfId="0" applyFont="1" applyFill="1" applyBorder="1" applyAlignment="1">
      <alignment horizontal="left" vertical="top"/>
    </xf>
    <xf numFmtId="0" fontId="2" fillId="4" borderId="22" xfId="0" applyFont="1" applyFill="1" applyBorder="1" applyAlignment="1">
      <alignment horizontal="left" vertical="top"/>
    </xf>
    <xf numFmtId="0" fontId="2" fillId="4" borderId="46" xfId="0" applyFont="1" applyFill="1" applyBorder="1" applyAlignment="1">
      <alignment horizontal="left" vertical="top"/>
    </xf>
    <xf numFmtId="0" fontId="2" fillId="2" borderId="5" xfId="0" applyFont="1" applyFill="1" applyBorder="1" applyAlignment="1">
      <alignment horizontal="left" vertical="top"/>
    </xf>
    <xf numFmtId="0" fontId="2" fillId="2" borderId="11" xfId="0" applyFont="1" applyFill="1" applyBorder="1" applyAlignment="1">
      <alignment horizontal="left" vertical="top"/>
    </xf>
    <xf numFmtId="0" fontId="2" fillId="2" borderId="6" xfId="0" applyFont="1" applyFill="1" applyBorder="1" applyAlignment="1">
      <alignment horizontal="left" vertical="top"/>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2" fillId="6" borderId="45" xfId="0" applyFont="1" applyFill="1" applyBorder="1" applyAlignment="1">
      <alignment horizontal="left" vertical="top" wrapText="1"/>
    </xf>
    <xf numFmtId="0" fontId="2" fillId="6" borderId="26" xfId="0" applyFont="1" applyFill="1" applyBorder="1" applyAlignment="1">
      <alignment horizontal="left" vertical="top" wrapText="1"/>
    </xf>
    <xf numFmtId="0" fontId="2" fillId="6" borderId="51" xfId="0" applyFont="1" applyFill="1" applyBorder="1" applyAlignment="1">
      <alignment horizontal="left" vertical="top" wrapText="1"/>
    </xf>
    <xf numFmtId="0" fontId="2" fillId="0" borderId="75" xfId="0" applyFont="1" applyBorder="1" applyAlignment="1">
      <alignment horizontal="left" vertical="top" wrapText="1"/>
    </xf>
    <xf numFmtId="0" fontId="2" fillId="0" borderId="63" xfId="0" applyFont="1" applyBorder="1" applyAlignment="1">
      <alignment horizontal="left" vertical="top" wrapText="1"/>
    </xf>
    <xf numFmtId="0" fontId="2" fillId="0" borderId="58" xfId="0" applyFont="1" applyBorder="1" applyAlignment="1">
      <alignment horizontal="left" vertical="top" wrapText="1"/>
    </xf>
    <xf numFmtId="0" fontId="2" fillId="0" borderId="3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6" borderId="33"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6" borderId="36" xfId="0" applyFont="1" applyFill="1" applyBorder="1" applyAlignment="1">
      <alignment horizontal="left" vertical="top" wrapText="1"/>
    </xf>
    <xf numFmtId="0" fontId="2" fillId="6" borderId="34" xfId="0" applyFont="1" applyFill="1" applyBorder="1" applyAlignment="1">
      <alignment horizontal="center" vertical="center" wrapText="1"/>
    </xf>
    <xf numFmtId="0" fontId="2" fillId="6" borderId="43"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34" xfId="0" applyFont="1" applyFill="1" applyBorder="1" applyAlignment="1">
      <alignment horizontal="left" vertical="top" wrapText="1"/>
    </xf>
    <xf numFmtId="0" fontId="2" fillId="6" borderId="43" xfId="0" applyFont="1" applyFill="1" applyBorder="1" applyAlignment="1">
      <alignment horizontal="left" vertical="top" wrapText="1"/>
    </xf>
    <xf numFmtId="0" fontId="2" fillId="6" borderId="37" xfId="0" applyFont="1" applyFill="1" applyBorder="1" applyAlignment="1">
      <alignment horizontal="left" vertical="top" wrapText="1"/>
    </xf>
    <xf numFmtId="0" fontId="12" fillId="11" borderId="64"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4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4" fillId="2" borderId="41"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2" fillId="11" borderId="66" xfId="0" applyFont="1" applyFill="1" applyBorder="1" applyAlignment="1">
      <alignment horizontal="center" vertical="center" wrapText="1"/>
    </xf>
    <xf numFmtId="0" fontId="10" fillId="11" borderId="67" xfId="0" applyFont="1" applyFill="1" applyBorder="1" applyAlignment="1">
      <alignment horizontal="center" vertical="center" wrapText="1"/>
    </xf>
    <xf numFmtId="0" fontId="10" fillId="11" borderId="56" xfId="0" applyFont="1" applyFill="1" applyBorder="1" applyAlignment="1">
      <alignment horizontal="center" vertical="center" wrapText="1"/>
    </xf>
    <xf numFmtId="0" fontId="10" fillId="11" borderId="68"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2" fillId="0" borderId="55" xfId="0" applyFont="1" applyBorder="1" applyAlignment="1">
      <alignment horizontal="center" vertical="center" wrapText="1"/>
    </xf>
    <xf numFmtId="0" fontId="14" fillId="2" borderId="58"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2" fillId="4" borderId="5" xfId="0" applyFont="1" applyFill="1" applyBorder="1" applyAlignment="1">
      <alignment horizontal="center" vertical="top" wrapText="1"/>
    </xf>
    <xf numFmtId="0" fontId="2" fillId="4" borderId="11"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74" xfId="0" applyFont="1" applyFill="1" applyBorder="1" applyAlignment="1">
      <alignment horizontal="center" vertical="top" wrapText="1"/>
    </xf>
    <xf numFmtId="0" fontId="2" fillId="4" borderId="22" xfId="0" applyFont="1" applyFill="1" applyBorder="1" applyAlignment="1">
      <alignment horizontal="center" vertical="top" wrapText="1"/>
    </xf>
    <xf numFmtId="0" fontId="2" fillId="4" borderId="46" xfId="0" applyFont="1" applyFill="1" applyBorder="1" applyAlignment="1">
      <alignment horizontal="center" vertical="top" wrapText="1"/>
    </xf>
    <xf numFmtId="0" fontId="2" fillId="6" borderId="52" xfId="0" applyFont="1" applyFill="1" applyBorder="1" applyAlignment="1">
      <alignment horizontal="left" vertical="center" wrapText="1"/>
    </xf>
    <xf numFmtId="0" fontId="2" fillId="6" borderId="53" xfId="0" applyFont="1" applyFill="1" applyBorder="1" applyAlignment="1">
      <alignment horizontal="left" vertical="center" wrapText="1"/>
    </xf>
    <xf numFmtId="0" fontId="2" fillId="6" borderId="54" xfId="0" applyFont="1" applyFill="1" applyBorder="1" applyAlignment="1">
      <alignment horizontal="left" vertical="center" wrapText="1"/>
    </xf>
    <xf numFmtId="0" fontId="2" fillId="6" borderId="32" xfId="0" applyFont="1" applyFill="1" applyBorder="1" applyAlignment="1">
      <alignment horizontal="left" vertical="top" wrapText="1"/>
    </xf>
    <xf numFmtId="0" fontId="2" fillId="6" borderId="42" xfId="0" applyFont="1" applyFill="1" applyBorder="1" applyAlignment="1">
      <alignment horizontal="left" vertical="top" wrapText="1"/>
    </xf>
    <xf numFmtId="0" fontId="2" fillId="6" borderId="35" xfId="0" applyFont="1" applyFill="1" applyBorder="1" applyAlignment="1">
      <alignment horizontal="left" vertical="top" wrapText="1"/>
    </xf>
    <xf numFmtId="0" fontId="2" fillId="6" borderId="18" xfId="0" applyFont="1" applyFill="1" applyBorder="1" applyAlignment="1">
      <alignment horizontal="left" vertical="top" wrapText="1"/>
    </xf>
    <xf numFmtId="0" fontId="2" fillId="6" borderId="59" xfId="0" applyFont="1" applyFill="1" applyBorder="1" applyAlignment="1">
      <alignment horizontal="left" vertical="top" wrapText="1"/>
    </xf>
    <xf numFmtId="0" fontId="2" fillId="12" borderId="32" xfId="0" applyFont="1" applyFill="1" applyBorder="1" applyAlignment="1">
      <alignment horizontal="center" vertical="center"/>
    </xf>
    <xf numFmtId="0" fontId="2" fillId="12" borderId="34"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8" fillId="0" borderId="54" xfId="0" applyFont="1" applyBorder="1" applyAlignment="1">
      <alignment horizontal="left" vertical="center" wrapText="1"/>
    </xf>
    <xf numFmtId="0" fontId="18" fillId="0" borderId="5" xfId="0" applyFont="1" applyBorder="1" applyAlignment="1">
      <alignment horizontal="left" vertical="top" wrapText="1"/>
    </xf>
    <xf numFmtId="0" fontId="18" fillId="0" borderId="7" xfId="0" applyFont="1" applyBorder="1" applyAlignment="1">
      <alignment horizontal="left" vertical="top" wrapText="1"/>
    </xf>
    <xf numFmtId="0" fontId="18" fillId="0" borderId="9" xfId="0" applyFont="1" applyBorder="1" applyAlignment="1">
      <alignment horizontal="left" vertical="top" wrapText="1"/>
    </xf>
    <xf numFmtId="0" fontId="18" fillId="0" borderId="78" xfId="0" applyFont="1" applyBorder="1" applyAlignment="1">
      <alignment horizontal="left" vertical="top" wrapText="1"/>
    </xf>
    <xf numFmtId="0" fontId="18" fillId="0" borderId="19" xfId="0" applyFont="1" applyBorder="1" applyAlignment="1">
      <alignment horizontal="left" vertical="top" wrapText="1"/>
    </xf>
    <xf numFmtId="0" fontId="18" fillId="0" borderId="77" xfId="0" applyFont="1" applyBorder="1" applyAlignment="1">
      <alignment horizontal="left" vertical="top"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11" fillId="9" borderId="5" xfId="0" applyFont="1" applyFill="1" applyBorder="1" applyAlignment="1">
      <alignment horizontal="center" vertical="center" wrapText="1"/>
    </xf>
    <xf numFmtId="0" fontId="11" fillId="9" borderId="6" xfId="0" applyFont="1" applyFill="1" applyBorder="1">
      <alignment vertical="center"/>
    </xf>
    <xf numFmtId="0" fontId="11" fillId="9" borderId="7" xfId="0" applyFont="1" applyFill="1" applyBorder="1">
      <alignment vertical="center"/>
    </xf>
    <xf numFmtId="0" fontId="11" fillId="9" borderId="8" xfId="0" applyFont="1" applyFill="1" applyBorder="1">
      <alignment vertical="center"/>
    </xf>
    <xf numFmtId="0" fontId="36" fillId="7" borderId="12" xfId="1" applyFont="1" applyFill="1" applyBorder="1" applyAlignment="1">
      <alignment horizontal="center"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1" fillId="9" borderId="9" xfId="0" applyFont="1" applyFill="1" applyBorder="1">
      <alignment vertical="center"/>
    </xf>
    <xf numFmtId="0" fontId="11" fillId="9" borderId="10" xfId="0" applyFont="1" applyFill="1" applyBorder="1">
      <alignment vertical="center"/>
    </xf>
    <xf numFmtId="0" fontId="16" fillId="11" borderId="2"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2" fillId="12" borderId="45" xfId="0" applyFont="1" applyFill="1" applyBorder="1" applyAlignment="1">
      <alignment horizontal="center" vertical="center"/>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9" xfId="0" applyFont="1" applyBorder="1" applyAlignment="1">
      <alignment horizontal="left" vertical="top" wrapText="1"/>
    </xf>
    <xf numFmtId="0" fontId="2" fillId="0" borderId="62" xfId="0" applyFont="1" applyBorder="1" applyAlignment="1">
      <alignment horizontal="left" vertical="top" wrapText="1"/>
    </xf>
    <xf numFmtId="0" fontId="2" fillId="0" borderId="55" xfId="0" applyFont="1" applyBorder="1" applyAlignment="1">
      <alignment horizontal="left" vertical="top" wrapText="1"/>
    </xf>
    <xf numFmtId="0" fontId="2" fillId="0" borderId="7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33" xfId="0" applyFont="1" applyBorder="1" applyAlignment="1">
      <alignment horizontal="left" vertical="top" wrapText="1"/>
    </xf>
    <xf numFmtId="0" fontId="2" fillId="0" borderId="13" xfId="0" applyFont="1" applyBorder="1" applyAlignment="1">
      <alignment horizontal="left" vertical="top" wrapText="1"/>
    </xf>
    <xf numFmtId="0" fontId="2" fillId="0" borderId="36" xfId="0" applyFont="1" applyBorder="1" applyAlignment="1">
      <alignment horizontal="left" vertical="top" wrapText="1"/>
    </xf>
    <xf numFmtId="0" fontId="2" fillId="0" borderId="32" xfId="0" applyFont="1" applyBorder="1" applyAlignment="1">
      <alignment horizontal="left" vertical="top" wrapText="1"/>
    </xf>
    <xf numFmtId="0" fontId="2" fillId="0" borderId="42" xfId="0" applyFont="1" applyBorder="1" applyAlignment="1">
      <alignment horizontal="left" vertical="top" wrapText="1"/>
    </xf>
    <xf numFmtId="0" fontId="2" fillId="0" borderId="35" xfId="0" applyFont="1" applyBorder="1" applyAlignment="1">
      <alignment horizontal="left" vertical="top" wrapText="1"/>
    </xf>
    <xf numFmtId="0" fontId="22" fillId="5" borderId="0" xfId="0" applyFont="1" applyFill="1" applyAlignment="1">
      <alignment horizontal="center" vertical="center"/>
    </xf>
    <xf numFmtId="0" fontId="20" fillId="0" borderId="59" xfId="0" applyFont="1" applyBorder="1" applyAlignment="1">
      <alignment horizontal="center" vertical="center"/>
    </xf>
    <xf numFmtId="0" fontId="20" fillId="0" borderId="49" xfId="0" applyFont="1" applyBorder="1" applyAlignment="1">
      <alignment horizontal="center" vertical="center"/>
    </xf>
    <xf numFmtId="0" fontId="2" fillId="0" borderId="59" xfId="0" applyFont="1" applyBorder="1" applyAlignment="1">
      <alignment horizontal="center" vertical="center"/>
    </xf>
    <xf numFmtId="0" fontId="2" fillId="0" borderId="49" xfId="0" applyFont="1" applyBorder="1" applyAlignment="1">
      <alignment horizontal="center" vertical="center"/>
    </xf>
    <xf numFmtId="0" fontId="4" fillId="8" borderId="24" xfId="0" applyFont="1" applyFill="1" applyBorder="1" applyAlignment="1">
      <alignment horizontal="center" vertical="center"/>
    </xf>
    <xf numFmtId="0" fontId="4" fillId="8" borderId="26" xfId="0" applyFont="1" applyFill="1" applyBorder="1" applyAlignment="1">
      <alignment horizontal="center" vertical="center"/>
    </xf>
    <xf numFmtId="0" fontId="28" fillId="5" borderId="13" xfId="0" applyFont="1" applyFill="1" applyBorder="1" applyAlignment="1">
      <alignment horizontal="center" vertical="center"/>
    </xf>
  </cellXfs>
  <cellStyles count="2">
    <cellStyle name="ハイパーリンク" xfId="1" builtinId="8"/>
    <cellStyle name="標準" xfId="0" builtinId="0"/>
  </cellStyles>
  <dxfs count="2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9" tint="-0.499984740745262"/>
      </font>
      <fill>
        <patternFill>
          <bgColor theme="9" tint="0.59996337778862885"/>
        </patternFill>
      </fill>
    </dxf>
    <dxf>
      <font>
        <color theme="0"/>
      </font>
      <fill>
        <patternFill>
          <bgColor theme="0"/>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s>
  <tableStyles count="0" defaultTableStyle="TableStyleMedium2" defaultPivotStyle="PivotStyleLight16"/>
  <colors>
    <mruColors>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jniosh.johas.go.jp/publication/houkoku/houkoku_2021_03.html" TargetMode="External"/><Relationship Id="rId2" Type="http://schemas.openxmlformats.org/officeDocument/2006/relationships/hyperlink" Target="https://www.jniosh.johas.go.jp/publication/doc/td/TD-No7.pdf" TargetMode="External"/><Relationship Id="rId1" Type="http://schemas.openxmlformats.org/officeDocument/2006/relationships/hyperlink" Target="https://www.jniosh.johas.go.jp/publication/houkoku/ra/Simplescenario-3sheets-Rev1.xlsx" TargetMode="Externa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35"/>
  <sheetViews>
    <sheetView tabSelected="1" zoomScale="55" zoomScaleNormal="55" workbookViewId="0">
      <pane ySplit="9" topLeftCell="A10" activePane="bottomLeft" state="frozen"/>
      <selection pane="bottomLeft" activeCell="E6" sqref="E6"/>
    </sheetView>
  </sheetViews>
  <sheetFormatPr defaultColWidth="0" defaultRowHeight="15" zeroHeight="1" x14ac:dyDescent="0.45"/>
  <cols>
    <col min="1" max="2" width="2.69921875" style="14" customWidth="1"/>
    <col min="3" max="3" width="8.796875" style="14" customWidth="1"/>
    <col min="4" max="4" width="43.69921875" style="14" customWidth="1"/>
    <col min="5" max="9" width="15.69921875" style="14" customWidth="1"/>
    <col min="10" max="11" width="2.69921875" style="14" customWidth="1"/>
    <col min="12" max="16384" width="8.796875" style="14" hidden="1"/>
  </cols>
  <sheetData>
    <row r="3" spans="2:10" x14ac:dyDescent="0.45"/>
    <row r="4" spans="2:10" ht="24" customHeight="1" x14ac:dyDescent="0.45">
      <c r="B4" s="328" t="s">
        <v>56</v>
      </c>
      <c r="C4" s="329"/>
      <c r="D4" s="329"/>
      <c r="E4" s="329"/>
      <c r="F4" s="329"/>
      <c r="G4" s="329"/>
      <c r="H4" s="329"/>
      <c r="I4" s="329"/>
      <c r="J4" s="330"/>
    </row>
    <row r="5" spans="2:10" ht="15.6" thickBot="1" x14ac:dyDescent="0.5">
      <c r="B5" s="4"/>
      <c r="C5" s="5"/>
      <c r="D5" s="5"/>
      <c r="E5" s="5"/>
      <c r="F5" s="5"/>
      <c r="G5" s="5"/>
      <c r="H5" s="5"/>
      <c r="I5" s="5"/>
      <c r="J5" s="6"/>
    </row>
    <row r="6" spans="2:10" ht="16.8" thickBot="1" x14ac:dyDescent="0.5">
      <c r="B6" s="7"/>
      <c r="C6" s="333" t="s">
        <v>17</v>
      </c>
      <c r="D6" s="334"/>
      <c r="E6" s="125"/>
      <c r="F6" s="8" t="s">
        <v>18</v>
      </c>
      <c r="G6" s="8"/>
      <c r="H6" s="335" t="s">
        <v>339</v>
      </c>
      <c r="I6" s="335"/>
      <c r="J6" s="9"/>
    </row>
    <row r="7" spans="2:10" ht="16.8" thickBot="1" x14ac:dyDescent="0.5">
      <c r="B7" s="7"/>
      <c r="C7" s="314"/>
      <c r="D7" s="314"/>
      <c r="E7" s="315"/>
      <c r="F7" s="8"/>
      <c r="G7" s="8"/>
      <c r="H7" s="8"/>
      <c r="I7" s="8"/>
      <c r="J7" s="9"/>
    </row>
    <row r="8" spans="2:10" ht="16.8" thickBot="1" x14ac:dyDescent="0.5">
      <c r="B8" s="7"/>
      <c r="C8" s="333" t="s">
        <v>19</v>
      </c>
      <c r="D8" s="334"/>
      <c r="E8" s="126"/>
      <c r="F8" s="8" t="s">
        <v>340</v>
      </c>
      <c r="G8" s="8"/>
      <c r="H8" s="8"/>
      <c r="I8" s="8"/>
      <c r="J8" s="9"/>
    </row>
    <row r="9" spans="2:10" x14ac:dyDescent="0.45">
      <c r="B9" s="7"/>
      <c r="C9" s="8"/>
      <c r="D9" s="8"/>
      <c r="E9" s="8"/>
      <c r="F9" s="8"/>
      <c r="G9" s="8"/>
      <c r="H9" s="8"/>
      <c r="I9" s="8"/>
      <c r="J9" s="9"/>
    </row>
    <row r="10" spans="2:10" x14ac:dyDescent="0.45">
      <c r="B10" s="7"/>
      <c r="C10" s="8"/>
      <c r="D10" s="8"/>
      <c r="E10" s="331" t="s">
        <v>29</v>
      </c>
      <c r="F10" s="331"/>
      <c r="G10" s="331"/>
      <c r="H10" s="331"/>
      <c r="I10" s="331"/>
      <c r="J10" s="9"/>
    </row>
    <row r="11" spans="2:10" ht="16.2" x14ac:dyDescent="0.45">
      <c r="B11" s="7"/>
      <c r="C11" s="332" t="s">
        <v>224</v>
      </c>
      <c r="D11" s="332"/>
      <c r="E11" s="332" t="s">
        <v>225</v>
      </c>
      <c r="F11" s="332"/>
      <c r="G11" s="332"/>
      <c r="H11" s="332"/>
      <c r="I11" s="332"/>
      <c r="J11" s="9"/>
    </row>
    <row r="12" spans="2:10" x14ac:dyDescent="0.45">
      <c r="B12" s="7"/>
      <c r="C12" s="145" t="s">
        <v>21</v>
      </c>
      <c r="D12" s="145" t="s">
        <v>226</v>
      </c>
      <c r="E12" s="145" t="s">
        <v>227</v>
      </c>
      <c r="F12" s="145" t="s">
        <v>228</v>
      </c>
      <c r="G12" s="145" t="s">
        <v>229</v>
      </c>
      <c r="H12" s="145" t="s">
        <v>230</v>
      </c>
      <c r="I12" s="145" t="s">
        <v>231</v>
      </c>
      <c r="J12" s="9"/>
    </row>
    <row r="13" spans="2:10" x14ac:dyDescent="0.45">
      <c r="B13" s="16">
        <v>1</v>
      </c>
      <c r="C13" s="146" t="str">
        <f>IF($E$6&gt;=1,1,"")</f>
        <v/>
      </c>
      <c r="D13" s="147"/>
      <c r="E13" s="147"/>
      <c r="F13" s="147"/>
      <c r="G13" s="147"/>
      <c r="H13" s="147"/>
      <c r="I13" s="147"/>
      <c r="J13" s="9"/>
    </row>
    <row r="14" spans="2:10" x14ac:dyDescent="0.45">
      <c r="B14" s="16">
        <v>2</v>
      </c>
      <c r="C14" s="146" t="str">
        <f>IF($E$6&gt;=2,2,"")</f>
        <v/>
      </c>
      <c r="D14" s="147"/>
      <c r="E14" s="147"/>
      <c r="F14" s="147"/>
      <c r="G14" s="147"/>
      <c r="H14" s="147"/>
      <c r="I14" s="147"/>
      <c r="J14" s="9"/>
    </row>
    <row r="15" spans="2:10" x14ac:dyDescent="0.45">
      <c r="B15" s="16">
        <v>3</v>
      </c>
      <c r="C15" s="146" t="str">
        <f>IF($E$6&gt;=3,3,"")</f>
        <v/>
      </c>
      <c r="D15" s="147"/>
      <c r="E15" s="147"/>
      <c r="F15" s="147"/>
      <c r="G15" s="147"/>
      <c r="H15" s="147"/>
      <c r="I15" s="147"/>
      <c r="J15" s="9"/>
    </row>
    <row r="16" spans="2:10" x14ac:dyDescent="0.45">
      <c r="B16" s="16">
        <v>4</v>
      </c>
      <c r="C16" s="146" t="str">
        <f>IF($E$6&gt;=4,4,"")</f>
        <v/>
      </c>
      <c r="D16" s="147"/>
      <c r="E16" s="147"/>
      <c r="F16" s="147"/>
      <c r="G16" s="147"/>
      <c r="H16" s="147"/>
      <c r="I16" s="147"/>
      <c r="J16" s="9"/>
    </row>
    <row r="17" spans="2:10" x14ac:dyDescent="0.45">
      <c r="B17" s="16">
        <v>5</v>
      </c>
      <c r="C17" s="146" t="str">
        <f>IF($E$6&gt;=5,5,"")</f>
        <v/>
      </c>
      <c r="D17" s="147"/>
      <c r="E17" s="147"/>
      <c r="F17" s="147"/>
      <c r="G17" s="147"/>
      <c r="H17" s="147"/>
      <c r="I17" s="147"/>
      <c r="J17" s="9"/>
    </row>
    <row r="18" spans="2:10" x14ac:dyDescent="0.45">
      <c r="B18" s="16">
        <v>6</v>
      </c>
      <c r="C18" s="146" t="str">
        <f>IF($E$6&gt;=6,6,"")</f>
        <v/>
      </c>
      <c r="D18" s="147"/>
      <c r="E18" s="147"/>
      <c r="F18" s="147"/>
      <c r="G18" s="147"/>
      <c r="H18" s="147"/>
      <c r="I18" s="147"/>
      <c r="J18" s="9"/>
    </row>
    <row r="19" spans="2:10" x14ac:dyDescent="0.45">
      <c r="B19" s="16">
        <v>7</v>
      </c>
      <c r="C19" s="146" t="str">
        <f>IF($E$6&gt;=7,7,"")</f>
        <v/>
      </c>
      <c r="D19" s="147"/>
      <c r="E19" s="147"/>
      <c r="F19" s="147"/>
      <c r="G19" s="147"/>
      <c r="H19" s="147"/>
      <c r="I19" s="147"/>
      <c r="J19" s="9"/>
    </row>
    <row r="20" spans="2:10" x14ac:dyDescent="0.45">
      <c r="B20" s="16">
        <v>8</v>
      </c>
      <c r="C20" s="146" t="str">
        <f>IF($E$6&gt;=8,8,"")</f>
        <v/>
      </c>
      <c r="D20" s="147"/>
      <c r="E20" s="147"/>
      <c r="F20" s="147"/>
      <c r="G20" s="147"/>
      <c r="H20" s="147"/>
      <c r="I20" s="147"/>
      <c r="J20" s="9"/>
    </row>
    <row r="21" spans="2:10" x14ac:dyDescent="0.45">
      <c r="B21" s="16">
        <v>9</v>
      </c>
      <c r="C21" s="146" t="str">
        <f>IF($E$6&gt;=9,9,"")</f>
        <v/>
      </c>
      <c r="D21" s="147"/>
      <c r="E21" s="147"/>
      <c r="F21" s="147"/>
      <c r="G21" s="147"/>
      <c r="H21" s="147"/>
      <c r="I21" s="147"/>
      <c r="J21" s="9"/>
    </row>
    <row r="22" spans="2:10" x14ac:dyDescent="0.45">
      <c r="B22" s="16">
        <v>10</v>
      </c>
      <c r="C22" s="146" t="str">
        <f>IF($E$6&gt;=10,10,"")</f>
        <v/>
      </c>
      <c r="D22" s="147"/>
      <c r="E22" s="147"/>
      <c r="F22" s="147"/>
      <c r="G22" s="147"/>
      <c r="H22" s="147"/>
      <c r="I22" s="147"/>
      <c r="J22" s="9"/>
    </row>
    <row r="23" spans="2:10" x14ac:dyDescent="0.45">
      <c r="B23" s="16">
        <v>11</v>
      </c>
      <c r="C23" s="146" t="str">
        <f>IF($E$6&gt;=11,11,"")</f>
        <v/>
      </c>
      <c r="D23" s="147"/>
      <c r="E23" s="147"/>
      <c r="F23" s="147"/>
      <c r="G23" s="147"/>
      <c r="H23" s="147"/>
      <c r="I23" s="147"/>
      <c r="J23" s="9"/>
    </row>
    <row r="24" spans="2:10" x14ac:dyDescent="0.45">
      <c r="B24" s="16">
        <v>12</v>
      </c>
      <c r="C24" s="146" t="str">
        <f>IF($E$6&gt;=12,12,"")</f>
        <v/>
      </c>
      <c r="D24" s="147"/>
      <c r="E24" s="147"/>
      <c r="F24" s="147"/>
      <c r="G24" s="147"/>
      <c r="H24" s="147"/>
      <c r="I24" s="147"/>
      <c r="J24" s="9"/>
    </row>
    <row r="25" spans="2:10" x14ac:dyDescent="0.45">
      <c r="B25" s="16">
        <v>13</v>
      </c>
      <c r="C25" s="146" t="str">
        <f>IF($E$6&gt;=13,13,"")</f>
        <v/>
      </c>
      <c r="D25" s="147"/>
      <c r="E25" s="147"/>
      <c r="F25" s="147"/>
      <c r="G25" s="147"/>
      <c r="H25" s="147"/>
      <c r="I25" s="147"/>
      <c r="J25" s="9"/>
    </row>
    <row r="26" spans="2:10" x14ac:dyDescent="0.45">
      <c r="B26" s="16">
        <v>14</v>
      </c>
      <c r="C26" s="146" t="str">
        <f>IF($E$6&gt;=14,14,"")</f>
        <v/>
      </c>
      <c r="D26" s="147"/>
      <c r="E26" s="147"/>
      <c r="F26" s="147"/>
      <c r="G26" s="147"/>
      <c r="H26" s="147"/>
      <c r="I26" s="147"/>
      <c r="J26" s="9"/>
    </row>
    <row r="27" spans="2:10" x14ac:dyDescent="0.45">
      <c r="B27" s="16">
        <v>15</v>
      </c>
      <c r="C27" s="146" t="str">
        <f>IF($E$6&gt;=15,15,"")</f>
        <v/>
      </c>
      <c r="D27" s="147"/>
      <c r="E27" s="147"/>
      <c r="F27" s="147"/>
      <c r="G27" s="147"/>
      <c r="H27" s="147"/>
      <c r="I27" s="147"/>
      <c r="J27" s="9"/>
    </row>
    <row r="28" spans="2:10" x14ac:dyDescent="0.45">
      <c r="B28" s="16">
        <v>16</v>
      </c>
      <c r="C28" s="146" t="str">
        <f>IF($E$6&gt;=16,16,"")</f>
        <v/>
      </c>
      <c r="D28" s="147"/>
      <c r="E28" s="147"/>
      <c r="F28" s="147"/>
      <c r="G28" s="147"/>
      <c r="H28" s="147"/>
      <c r="I28" s="147"/>
      <c r="J28" s="9"/>
    </row>
    <row r="29" spans="2:10" x14ac:dyDescent="0.45">
      <c r="B29" s="16">
        <v>17</v>
      </c>
      <c r="C29" s="146" t="str">
        <f>IF($E$6&gt;=17,17,"")</f>
        <v/>
      </c>
      <c r="D29" s="147"/>
      <c r="E29" s="147"/>
      <c r="F29" s="147"/>
      <c r="G29" s="147"/>
      <c r="H29" s="147"/>
      <c r="I29" s="147"/>
      <c r="J29" s="9"/>
    </row>
    <row r="30" spans="2:10" x14ac:dyDescent="0.45">
      <c r="B30" s="16">
        <v>18</v>
      </c>
      <c r="C30" s="146" t="str">
        <f>IF($E$6&gt;=18,18,"")</f>
        <v/>
      </c>
      <c r="D30" s="147"/>
      <c r="E30" s="147"/>
      <c r="F30" s="147"/>
      <c r="G30" s="147"/>
      <c r="H30" s="147"/>
      <c r="I30" s="147"/>
      <c r="J30" s="9"/>
    </row>
    <row r="31" spans="2:10" x14ac:dyDescent="0.45">
      <c r="B31" s="16">
        <v>19</v>
      </c>
      <c r="C31" s="146" t="str">
        <f>IF($E$6&gt;=19,19,"")</f>
        <v/>
      </c>
      <c r="D31" s="147"/>
      <c r="E31" s="147"/>
      <c r="F31" s="147"/>
      <c r="G31" s="147"/>
      <c r="H31" s="147"/>
      <c r="I31" s="147"/>
      <c r="J31" s="9"/>
    </row>
    <row r="32" spans="2:10" x14ac:dyDescent="0.45">
      <c r="B32" s="16">
        <v>20</v>
      </c>
      <c r="C32" s="146" t="str">
        <f>IF($E$6&gt;=20,20,"")</f>
        <v/>
      </c>
      <c r="D32" s="147"/>
      <c r="E32" s="147"/>
      <c r="F32" s="147"/>
      <c r="G32" s="147"/>
      <c r="H32" s="147"/>
      <c r="I32" s="147"/>
      <c r="J32" s="9"/>
    </row>
    <row r="33" spans="2:10" x14ac:dyDescent="0.45">
      <c r="B33" s="7"/>
      <c r="C33" s="8"/>
      <c r="D33" s="8"/>
      <c r="E33" s="8"/>
      <c r="F33" s="8"/>
      <c r="G33" s="8"/>
      <c r="H33" s="8"/>
      <c r="I33" s="8"/>
      <c r="J33" s="9"/>
    </row>
    <row r="34" spans="2:10" x14ac:dyDescent="0.45">
      <c r="B34" s="11"/>
      <c r="C34" s="12"/>
      <c r="D34" s="12"/>
      <c r="E34" s="12"/>
      <c r="F34" s="18" t="s">
        <v>20</v>
      </c>
      <c r="G34" s="12"/>
      <c r="H34" s="12"/>
      <c r="I34" s="12"/>
      <c r="J34" s="13"/>
    </row>
    <row r="35" spans="2:10" x14ac:dyDescent="0.45"/>
  </sheetData>
  <mergeCells count="7">
    <mergeCell ref="B4:J4"/>
    <mergeCell ref="E10:I10"/>
    <mergeCell ref="E11:I11"/>
    <mergeCell ref="C11:D11"/>
    <mergeCell ref="C6:D6"/>
    <mergeCell ref="C8:D8"/>
    <mergeCell ref="H6:I6"/>
  </mergeCells>
  <phoneticPr fontId="1"/>
  <conditionalFormatting sqref="F34">
    <cfRule type="expression" dxfId="28" priority="30">
      <formula>#REF!="はい"</formula>
    </cfRule>
  </conditionalFormatting>
  <conditionalFormatting sqref="D13:I13">
    <cfRule type="expression" dxfId="27" priority="24">
      <formula>$C13=1</formula>
    </cfRule>
  </conditionalFormatting>
  <conditionalFormatting sqref="D14:I14">
    <cfRule type="expression" dxfId="26" priority="23">
      <formula>$C14=2</formula>
    </cfRule>
  </conditionalFormatting>
  <conditionalFormatting sqref="D15:I15">
    <cfRule type="expression" dxfId="25" priority="22">
      <formula>$C15=3</formula>
    </cfRule>
  </conditionalFormatting>
  <conditionalFormatting sqref="D16:I16">
    <cfRule type="expression" dxfId="24" priority="21">
      <formula>$C16</formula>
    </cfRule>
  </conditionalFormatting>
  <conditionalFormatting sqref="D17:I17">
    <cfRule type="expression" dxfId="23" priority="20">
      <formula>$C17=5</formula>
    </cfRule>
  </conditionalFormatting>
  <conditionalFormatting sqref="D18:I18">
    <cfRule type="expression" dxfId="22" priority="19">
      <formula>$C18=6</formula>
    </cfRule>
  </conditionalFormatting>
  <conditionalFormatting sqref="D19:I19">
    <cfRule type="expression" dxfId="21" priority="18">
      <formula>$C19=7</formula>
    </cfRule>
  </conditionalFormatting>
  <conditionalFormatting sqref="D20:I20">
    <cfRule type="expression" dxfId="20" priority="17">
      <formula>$C20=8</formula>
    </cfRule>
  </conditionalFormatting>
  <conditionalFormatting sqref="D21:I21">
    <cfRule type="expression" dxfId="19" priority="16">
      <formula>$C21=9</formula>
    </cfRule>
  </conditionalFormatting>
  <conditionalFormatting sqref="D22:I22">
    <cfRule type="expression" dxfId="18" priority="15">
      <formula>$C22=10</formula>
    </cfRule>
  </conditionalFormatting>
  <conditionalFormatting sqref="D23:I23">
    <cfRule type="expression" dxfId="17" priority="14">
      <formula>$C23=11</formula>
    </cfRule>
  </conditionalFormatting>
  <conditionalFormatting sqref="D24:I24">
    <cfRule type="expression" dxfId="16" priority="13">
      <formula>$C24=12</formula>
    </cfRule>
  </conditionalFormatting>
  <conditionalFormatting sqref="D25:I25">
    <cfRule type="expression" dxfId="15" priority="12">
      <formula>$C25=13</formula>
    </cfRule>
  </conditionalFormatting>
  <conditionalFormatting sqref="D26:I26">
    <cfRule type="expression" dxfId="14" priority="11">
      <formula>$C26=14</formula>
    </cfRule>
  </conditionalFormatting>
  <conditionalFormatting sqref="D27:I27">
    <cfRule type="expression" dxfId="13" priority="10">
      <formula>$C27=15</formula>
    </cfRule>
  </conditionalFormatting>
  <conditionalFormatting sqref="D28:I28">
    <cfRule type="expression" dxfId="12" priority="9">
      <formula>$C28=16</formula>
    </cfRule>
  </conditionalFormatting>
  <conditionalFormatting sqref="D29:I29">
    <cfRule type="expression" dxfId="11" priority="8">
      <formula>$C29=17</formula>
    </cfRule>
  </conditionalFormatting>
  <conditionalFormatting sqref="D30:I30">
    <cfRule type="expression" dxfId="10" priority="7">
      <formula>$C30=18</formula>
    </cfRule>
  </conditionalFormatting>
  <conditionalFormatting sqref="D31:I31">
    <cfRule type="expression" dxfId="9" priority="6">
      <formula>$C31=19</formula>
    </cfRule>
  </conditionalFormatting>
  <conditionalFormatting sqref="D32:I32">
    <cfRule type="expression" dxfId="8" priority="5">
      <formula>$C32=20</formula>
    </cfRule>
  </conditionalFormatting>
  <conditionalFormatting sqref="C8:D8">
    <cfRule type="expression" dxfId="7" priority="4">
      <formula>$E$13=""</formula>
    </cfRule>
  </conditionalFormatting>
  <conditionalFormatting sqref="E8">
    <cfRule type="expression" dxfId="6" priority="3">
      <formula>$E$13=""</formula>
    </cfRule>
  </conditionalFormatting>
  <conditionalFormatting sqref="F8">
    <cfRule type="expression" dxfId="5" priority="2">
      <formula>$E$13=""</formula>
    </cfRule>
  </conditionalFormatting>
  <conditionalFormatting sqref="H6:I6">
    <cfRule type="expression" dxfId="4" priority="1">
      <formula>$E$8="はい"</formula>
    </cfRule>
  </conditionalFormatting>
  <dataValidations count="2">
    <dataValidation type="whole" allowBlank="1" showInputMessage="1" showErrorMessage="1" sqref="E6:E7" xr:uid="{00000000-0002-0000-0000-000000000000}">
      <formula1>1</formula1>
      <formula2>20</formula2>
    </dataValidation>
    <dataValidation type="list" allowBlank="1" showInputMessage="1" showErrorMessage="1" sqref="E8" xr:uid="{00000000-0002-0000-0000-000001000000}">
      <formula1>"はい,いいえ"</formula1>
    </dataValidation>
  </dataValidations>
  <hyperlinks>
    <hyperlink ref="H6:I6" location="'2'!A1" display="次の入力シートに移動してください"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7"/>
  <sheetViews>
    <sheetView topLeftCell="A2" zoomScaleNormal="100" workbookViewId="0">
      <pane ySplit="13" topLeftCell="A15" activePane="bottomLeft" state="frozen"/>
      <selection activeCell="A2" sqref="A2"/>
      <selection pane="bottomLeft" activeCell="A2" sqref="A2"/>
    </sheetView>
  </sheetViews>
  <sheetFormatPr defaultColWidth="0" defaultRowHeight="15" zeroHeight="1" x14ac:dyDescent="0.45"/>
  <cols>
    <col min="1" max="2" width="2.69921875" style="14" customWidth="1"/>
    <col min="3" max="3" width="26.09765625" style="14" bestFit="1" customWidth="1"/>
    <col min="4" max="8" width="28.69921875" style="14" customWidth="1"/>
    <col min="9" max="10" width="2.69921875" style="14" customWidth="1"/>
    <col min="11" max="12" width="2.796875" style="14" hidden="1" customWidth="1"/>
    <col min="13" max="16384" width="8.796875" style="14" hidden="1"/>
  </cols>
  <sheetData>
    <row r="1" spans="1:9" hidden="1" x14ac:dyDescent="0.45">
      <c r="A1" s="76">
        <f>'1'!E6</f>
        <v>0</v>
      </c>
    </row>
    <row r="2" spans="1:9" x14ac:dyDescent="0.45"/>
    <row r="3" spans="1:9" ht="22.8" x14ac:dyDescent="0.45">
      <c r="B3" s="342" t="s">
        <v>232</v>
      </c>
      <c r="C3" s="343"/>
      <c r="D3" s="343"/>
      <c r="E3" s="343"/>
      <c r="F3" s="343"/>
      <c r="G3" s="343"/>
      <c r="H3" s="343"/>
      <c r="I3" s="344"/>
    </row>
    <row r="4" spans="1:9" x14ac:dyDescent="0.45">
      <c r="B4" s="7"/>
      <c r="C4" s="8"/>
      <c r="D4" s="8"/>
      <c r="E4" s="8"/>
      <c r="F4" s="8"/>
      <c r="G4" s="8"/>
      <c r="H4" s="8"/>
      <c r="I4" s="9"/>
    </row>
    <row r="5" spans="1:9" x14ac:dyDescent="0.45">
      <c r="B5" s="7"/>
      <c r="C5" s="8"/>
      <c r="D5" s="171" t="s">
        <v>217</v>
      </c>
      <c r="E5" s="8"/>
      <c r="F5" s="8"/>
      <c r="G5" s="345" t="s">
        <v>104</v>
      </c>
      <c r="H5" s="346"/>
      <c r="I5" s="9"/>
    </row>
    <row r="6" spans="1:9" ht="15.6" thickBot="1" x14ac:dyDescent="0.5">
      <c r="B6" s="7"/>
      <c r="C6" s="8" t="s">
        <v>36</v>
      </c>
      <c r="D6" s="172" t="s">
        <v>319</v>
      </c>
      <c r="E6" s="64"/>
      <c r="F6" s="64"/>
      <c r="G6" s="8"/>
      <c r="H6" s="8"/>
      <c r="I6" s="9"/>
    </row>
    <row r="7" spans="1:9" ht="15.6" thickBot="1" x14ac:dyDescent="0.5">
      <c r="B7" s="7"/>
      <c r="C7" s="17" t="s">
        <v>21</v>
      </c>
      <c r="D7" s="23" t="s">
        <v>30</v>
      </c>
      <c r="E7" s="8"/>
      <c r="F7" s="8"/>
      <c r="G7" s="8"/>
      <c r="H7" s="8"/>
      <c r="I7" s="9"/>
    </row>
    <row r="8" spans="1:9" ht="15.6" thickBot="1" x14ac:dyDescent="0.5">
      <c r="B8" s="7"/>
      <c r="C8" s="17" t="s">
        <v>138</v>
      </c>
      <c r="D8" s="347" t="s">
        <v>221</v>
      </c>
      <c r="E8" s="348"/>
      <c r="F8" s="348"/>
      <c r="G8" s="348"/>
      <c r="H8" s="349"/>
      <c r="I8" s="9"/>
    </row>
    <row r="9" spans="1:9" ht="15.6" thickBot="1" x14ac:dyDescent="0.5">
      <c r="B9" s="7"/>
      <c r="C9" s="62" t="s">
        <v>23</v>
      </c>
      <c r="D9" s="66" t="s">
        <v>32</v>
      </c>
      <c r="E9" s="66" t="s">
        <v>33</v>
      </c>
      <c r="F9" s="66" t="s">
        <v>34</v>
      </c>
      <c r="G9" s="66"/>
      <c r="H9" s="65"/>
      <c r="I9" s="9"/>
    </row>
    <row r="10" spans="1:9" x14ac:dyDescent="0.45">
      <c r="B10" s="7"/>
      <c r="C10" s="58" t="s">
        <v>218</v>
      </c>
      <c r="D10" s="19" t="s">
        <v>31</v>
      </c>
      <c r="E10" s="19" t="s">
        <v>31</v>
      </c>
      <c r="F10" s="19" t="s">
        <v>31</v>
      </c>
      <c r="G10" s="19"/>
      <c r="H10" s="162"/>
      <c r="I10" s="9"/>
    </row>
    <row r="11" spans="1:9" x14ac:dyDescent="0.45">
      <c r="B11" s="7"/>
      <c r="C11" s="59" t="s">
        <v>38</v>
      </c>
      <c r="D11" s="20" t="s">
        <v>39</v>
      </c>
      <c r="E11" s="20" t="s">
        <v>39</v>
      </c>
      <c r="F11" s="20" t="s">
        <v>39</v>
      </c>
      <c r="G11" s="163"/>
      <c r="H11" s="164"/>
      <c r="I11" s="9"/>
    </row>
    <row r="12" spans="1:9" x14ac:dyDescent="0.45">
      <c r="B12" s="7"/>
      <c r="C12" s="57" t="s">
        <v>3</v>
      </c>
      <c r="D12" s="160" t="s">
        <v>35</v>
      </c>
      <c r="E12" s="160" t="s">
        <v>220</v>
      </c>
      <c r="F12" s="160" t="s">
        <v>220</v>
      </c>
      <c r="G12" s="160"/>
      <c r="H12" s="165"/>
      <c r="I12" s="9"/>
    </row>
    <row r="13" spans="1:9" ht="45.6" thickBot="1" x14ac:dyDescent="0.5">
      <c r="B13" s="7"/>
      <c r="C13" s="51" t="s">
        <v>42</v>
      </c>
      <c r="D13" s="161" t="s">
        <v>109</v>
      </c>
      <c r="E13" s="161" t="s">
        <v>109</v>
      </c>
      <c r="F13" s="161" t="s">
        <v>109</v>
      </c>
      <c r="G13" s="161"/>
      <c r="H13" s="138"/>
      <c r="I13" s="9"/>
    </row>
    <row r="14" spans="1:9" x14ac:dyDescent="0.45">
      <c r="B14" s="7"/>
      <c r="C14" s="78"/>
      <c r="D14" s="8"/>
      <c r="E14" s="8"/>
      <c r="F14" s="8"/>
      <c r="G14" s="8"/>
      <c r="H14" s="8"/>
      <c r="I14" s="9"/>
    </row>
    <row r="15" spans="1:9" ht="15.6" thickBot="1" x14ac:dyDescent="0.5">
      <c r="B15" s="7"/>
      <c r="C15" s="8"/>
      <c r="D15" s="8"/>
      <c r="E15" s="8"/>
      <c r="F15" s="8"/>
      <c r="G15" s="8"/>
      <c r="H15" s="8"/>
      <c r="I15" s="9"/>
    </row>
    <row r="16" spans="1:9" ht="15.6" thickBot="1" x14ac:dyDescent="0.5">
      <c r="B16" s="7"/>
      <c r="C16" s="17" t="s">
        <v>21</v>
      </c>
      <c r="D16" s="24" t="str">
        <f>IF($A$1&gt;0,1,"")</f>
        <v/>
      </c>
      <c r="E16" s="8"/>
      <c r="F16" s="8"/>
      <c r="G16" s="8"/>
      <c r="H16" s="8"/>
      <c r="I16" s="9"/>
    </row>
    <row r="17" spans="2:18" ht="15.6" thickBot="1" x14ac:dyDescent="0.5">
      <c r="B17" s="7"/>
      <c r="C17" s="17" t="s">
        <v>138</v>
      </c>
      <c r="D17" s="336" t="str">
        <f>IF('1'!D13&lt;&gt;"",'1'!D13,"")</f>
        <v/>
      </c>
      <c r="E17" s="337"/>
      <c r="F17" s="337"/>
      <c r="G17" s="337"/>
      <c r="H17" s="338"/>
      <c r="I17" s="9"/>
      <c r="M17" s="148" t="str">
        <f>IF(D22&lt;&gt;"",D22,"")</f>
        <v/>
      </c>
      <c r="N17" s="148" t="str">
        <f>IF(E22&lt;&gt;"",E22,"")</f>
        <v/>
      </c>
      <c r="O17" s="148" t="str">
        <f>IF(F22&lt;&gt;"",F22,"")</f>
        <v/>
      </c>
      <c r="P17" s="148" t="str">
        <f>IF(G22&lt;&gt;"",G22,"")</f>
        <v/>
      </c>
      <c r="Q17" s="148" t="str">
        <f>IF(H22&lt;&gt;"",H22,"")</f>
        <v/>
      </c>
      <c r="R17" s="14" t="s">
        <v>242</v>
      </c>
    </row>
    <row r="18" spans="2:18" ht="15.6" thickBot="1" x14ac:dyDescent="0.5">
      <c r="B18" s="7"/>
      <c r="C18" s="62" t="s">
        <v>23</v>
      </c>
      <c r="D18" s="129" t="str">
        <f>IF('1'!E13&lt;&gt;"",'1'!E13,"")</f>
        <v/>
      </c>
      <c r="E18" s="129" t="str">
        <f>IF('1'!F13&lt;&gt;"",'1'!F13,"")</f>
        <v/>
      </c>
      <c r="F18" s="129" t="str">
        <f>IF('1'!G13&lt;&gt;"",'1'!G13,"")</f>
        <v/>
      </c>
      <c r="G18" s="129" t="str">
        <f>IF('1'!H13&lt;&gt;"",'1'!H13,"")</f>
        <v/>
      </c>
      <c r="H18" s="129" t="str">
        <f>IF('1'!I13&lt;&gt;"",'1'!I13,"")</f>
        <v/>
      </c>
      <c r="I18" s="9"/>
      <c r="M18" s="148" t="str">
        <f>IF(M17=N17,"",N17)</f>
        <v/>
      </c>
    </row>
    <row r="19" spans="2:18" x14ac:dyDescent="0.45">
      <c r="B19" s="7"/>
      <c r="C19" s="58" t="s">
        <v>25</v>
      </c>
      <c r="D19" s="166"/>
      <c r="E19" s="166"/>
      <c r="F19" s="166"/>
      <c r="G19" s="166"/>
      <c r="H19" s="166"/>
      <c r="I19" s="9"/>
      <c r="M19" s="148" t="str">
        <f>IF(M17=O17,"",IF(N17=O17,"",O17))</f>
        <v/>
      </c>
    </row>
    <row r="20" spans="2:18" x14ac:dyDescent="0.45">
      <c r="B20" s="7"/>
      <c r="C20" s="57" t="s">
        <v>37</v>
      </c>
      <c r="D20" s="167"/>
      <c r="E20" s="167"/>
      <c r="F20" s="167"/>
      <c r="G20" s="167"/>
      <c r="H20" s="167"/>
      <c r="I20" s="9"/>
      <c r="K20" s="14">
        <f>COUNTIF(D20:H20,"はい")</f>
        <v>0</v>
      </c>
      <c r="L20" s="14">
        <f>COUNTIF(D20:H20,"いいえ")</f>
        <v>0</v>
      </c>
      <c r="M20" s="145" t="str">
        <f>IF(M17=P17,"",IF(N17=P17,"",IF(O17=P17,"",P17)))</f>
        <v/>
      </c>
    </row>
    <row r="21" spans="2:18" x14ac:dyDescent="0.45">
      <c r="B21" s="7"/>
      <c r="C21" s="60" t="s">
        <v>4</v>
      </c>
      <c r="D21" s="168"/>
      <c r="E21" s="168"/>
      <c r="F21" s="168"/>
      <c r="G21" s="168"/>
      <c r="H21" s="168"/>
      <c r="I21" s="9"/>
      <c r="M21" s="148" t="str">
        <f>IF(M17=Q17,"",IF(N17=Q17,"",IF(O17=Q17,"",IF(P17=Q17,"",Q17))))</f>
        <v/>
      </c>
    </row>
    <row r="22" spans="2:18" ht="15.6" thickBot="1" x14ac:dyDescent="0.5">
      <c r="B22" s="7"/>
      <c r="C22" s="61" t="s">
        <v>42</v>
      </c>
      <c r="D22" s="169"/>
      <c r="E22" s="169"/>
      <c r="F22" s="169"/>
      <c r="G22" s="169"/>
      <c r="H22" s="169"/>
      <c r="I22" s="9"/>
      <c r="M22" s="149" t="str">
        <f>IF(M17&lt;&gt;"",M17&amp;CHAR(10),"")&amp;IF(M18&lt;&gt;"",M18&amp;CHAR(10),"")&amp;IF(M19&lt;&gt;"",M19&amp;CHAR(10),"")&amp;IF(M20&lt;&gt;"",M20&amp;CHAR(10),"")&amp;IF(M21&lt;&gt;"",M21,"")</f>
        <v/>
      </c>
    </row>
    <row r="23" spans="2:18" ht="15.6" thickBot="1" x14ac:dyDescent="0.5">
      <c r="B23" s="7"/>
      <c r="C23" s="8"/>
      <c r="D23" s="15"/>
      <c r="E23" s="15"/>
      <c r="F23" s="15"/>
      <c r="G23" s="15"/>
      <c r="H23" s="15"/>
      <c r="I23" s="9"/>
    </row>
    <row r="24" spans="2:18" ht="15.6" thickBot="1" x14ac:dyDescent="0.5">
      <c r="B24" s="7"/>
      <c r="C24" s="17" t="s">
        <v>21</v>
      </c>
      <c r="D24" s="129" t="str">
        <f>IF($A$1&gt;1,2,"")</f>
        <v/>
      </c>
      <c r="E24" s="15"/>
      <c r="F24" s="15"/>
      <c r="G24" s="15"/>
      <c r="H24" s="15"/>
      <c r="I24" s="9"/>
    </row>
    <row r="25" spans="2:18" ht="15.6" thickBot="1" x14ac:dyDescent="0.5">
      <c r="B25" s="7"/>
      <c r="C25" s="17" t="s">
        <v>138</v>
      </c>
      <c r="D25" s="336" t="str">
        <f>IF('1'!D14&lt;&gt;"",'1'!D14,"")</f>
        <v/>
      </c>
      <c r="E25" s="337"/>
      <c r="F25" s="337"/>
      <c r="G25" s="337"/>
      <c r="H25" s="338"/>
      <c r="I25" s="9"/>
      <c r="M25" s="148" t="str">
        <f>IF(D30&lt;&gt;"",D30,"")</f>
        <v/>
      </c>
      <c r="N25" s="148" t="str">
        <f>IF(E30&lt;&gt;"",E30,"")</f>
        <v/>
      </c>
      <c r="O25" s="148" t="str">
        <f>IF(F30&lt;&gt;"",F30,"")</f>
        <v/>
      </c>
      <c r="P25" s="148" t="str">
        <f>IF(G30&lt;&gt;"",G30,"")</f>
        <v/>
      </c>
      <c r="Q25" s="148" t="str">
        <f>IF(H30&lt;&gt;"",H30,"")</f>
        <v/>
      </c>
      <c r="R25" s="14" t="s">
        <v>242</v>
      </c>
    </row>
    <row r="26" spans="2:18" ht="15.6" thickBot="1" x14ac:dyDescent="0.5">
      <c r="B26" s="7"/>
      <c r="C26" s="17" t="s">
        <v>24</v>
      </c>
      <c r="D26" s="129" t="str">
        <f>IF('1'!E14&lt;&gt;"",'1'!E14,"")</f>
        <v/>
      </c>
      <c r="E26" s="129" t="str">
        <f>IF('1'!F14&lt;&gt;"",'1'!F14,"")</f>
        <v/>
      </c>
      <c r="F26" s="129" t="str">
        <f>IF('1'!G14&lt;&gt;"",'1'!G14,"")</f>
        <v/>
      </c>
      <c r="G26" s="129" t="str">
        <f>IF('1'!H14&lt;&gt;"",'1'!H14,"")</f>
        <v/>
      </c>
      <c r="H26" s="129" t="str">
        <f>IF('1'!I14&lt;&gt;"",'1'!I14,"")</f>
        <v/>
      </c>
      <c r="I26" s="9"/>
      <c r="M26" s="148" t="str">
        <f>IF(M25=N25,"",N25)</f>
        <v/>
      </c>
    </row>
    <row r="27" spans="2:18" x14ac:dyDescent="0.45">
      <c r="B27" s="7"/>
      <c r="C27" s="19" t="s">
        <v>26</v>
      </c>
      <c r="D27" s="166"/>
      <c r="E27" s="166"/>
      <c r="F27" s="166"/>
      <c r="G27" s="166"/>
      <c r="H27" s="166"/>
      <c r="I27" s="9"/>
      <c r="M27" s="148" t="str">
        <f>IF(M25=O25,"",IF(N25=O25,"",O25))</f>
        <v/>
      </c>
    </row>
    <row r="28" spans="2:18" x14ac:dyDescent="0.45">
      <c r="B28" s="7"/>
      <c r="C28" s="20" t="s">
        <v>37</v>
      </c>
      <c r="D28" s="167"/>
      <c r="E28" s="167"/>
      <c r="F28" s="167"/>
      <c r="G28" s="167"/>
      <c r="H28" s="167"/>
      <c r="I28" s="9"/>
      <c r="K28" s="14">
        <f>COUNTIF(D28:H28,"はい")</f>
        <v>0</v>
      </c>
      <c r="L28" s="14">
        <f>COUNTIF(D28:H28,"いいえ")</f>
        <v>0</v>
      </c>
      <c r="M28" s="145" t="str">
        <f>IF(M25=P25,"",IF(N25=P25,"",IF(O25=P25,"",P25)))</f>
        <v/>
      </c>
    </row>
    <row r="29" spans="2:18" x14ac:dyDescent="0.45">
      <c r="B29" s="7"/>
      <c r="C29" s="20" t="s">
        <v>27</v>
      </c>
      <c r="D29" s="167"/>
      <c r="E29" s="167"/>
      <c r="F29" s="167"/>
      <c r="G29" s="167"/>
      <c r="H29" s="167"/>
      <c r="I29" s="9"/>
      <c r="M29" s="148" t="str">
        <f>IF(M25=Q25,"",IF(N25=Q25,"",IF(O25=Q25,"",IF(P25=Q25,"",Q25))))</f>
        <v/>
      </c>
    </row>
    <row r="30" spans="2:18" ht="15.6" thickBot="1" x14ac:dyDescent="0.5">
      <c r="B30" s="7"/>
      <c r="C30" s="22" t="s">
        <v>28</v>
      </c>
      <c r="D30" s="170"/>
      <c r="E30" s="170"/>
      <c r="F30" s="170"/>
      <c r="G30" s="170"/>
      <c r="H30" s="170"/>
      <c r="I30" s="9"/>
      <c r="M30" s="149" t="str">
        <f>IF(M25&lt;&gt;"",M25&amp;CHAR(10),"")&amp;IF(M26&lt;&gt;"",M26&amp;CHAR(10),"")&amp;IF(M27&lt;&gt;"",M27&amp;CHAR(10),"")&amp;IF(M28&lt;&gt;"",M28&amp;CHAR(10),"")&amp;IF(M29&lt;&gt;"",M29,"")</f>
        <v/>
      </c>
    </row>
    <row r="31" spans="2:18" ht="15.6" thickBot="1" x14ac:dyDescent="0.5">
      <c r="B31" s="7"/>
      <c r="C31" s="8"/>
      <c r="D31" s="15"/>
      <c r="E31" s="15"/>
      <c r="F31" s="15"/>
      <c r="G31" s="15"/>
      <c r="H31" s="15"/>
      <c r="I31" s="9"/>
    </row>
    <row r="32" spans="2:18" ht="15.6" thickBot="1" x14ac:dyDescent="0.5">
      <c r="B32" s="7"/>
      <c r="C32" s="17" t="s">
        <v>21</v>
      </c>
      <c r="D32" s="129" t="str">
        <f>IF($A$1&gt;2,3,"")</f>
        <v/>
      </c>
      <c r="E32" s="15"/>
      <c r="F32" s="15"/>
      <c r="G32" s="15"/>
      <c r="H32" s="15"/>
      <c r="I32" s="9"/>
    </row>
    <row r="33" spans="2:18" ht="15.6" thickBot="1" x14ac:dyDescent="0.5">
      <c r="B33" s="7"/>
      <c r="C33" s="17" t="s">
        <v>138</v>
      </c>
      <c r="D33" s="336" t="str">
        <f>IF('1'!D15&lt;&gt;"",'1'!D15,"")</f>
        <v/>
      </c>
      <c r="E33" s="337"/>
      <c r="F33" s="337"/>
      <c r="G33" s="337"/>
      <c r="H33" s="338"/>
      <c r="I33" s="9"/>
      <c r="M33" s="148" t="str">
        <f>IF(D38&lt;&gt;"",D38,"")</f>
        <v/>
      </c>
      <c r="N33" s="148" t="str">
        <f>IF(E38&lt;&gt;"",E38,"")</f>
        <v/>
      </c>
      <c r="O33" s="148" t="str">
        <f>IF(F38&lt;&gt;"",F38,"")</f>
        <v/>
      </c>
      <c r="P33" s="148" t="str">
        <f>IF(G38&lt;&gt;"",G38,"")</f>
        <v/>
      </c>
      <c r="Q33" s="148" t="str">
        <f>IF(H38&lt;&gt;"",H38,"")</f>
        <v/>
      </c>
      <c r="R33" s="14" t="s">
        <v>242</v>
      </c>
    </row>
    <row r="34" spans="2:18" ht="15.6" thickBot="1" x14ac:dyDescent="0.5">
      <c r="B34" s="7"/>
      <c r="C34" s="17" t="s">
        <v>24</v>
      </c>
      <c r="D34" s="129" t="str">
        <f>IF('1'!E15&lt;&gt;"",'1'!E15,"")</f>
        <v/>
      </c>
      <c r="E34" s="129" t="str">
        <f>IF('1'!F15&lt;&gt;"",'1'!F15,"")</f>
        <v/>
      </c>
      <c r="F34" s="129" t="str">
        <f>IF('1'!G15&lt;&gt;"",'1'!G15,"")</f>
        <v/>
      </c>
      <c r="G34" s="129" t="str">
        <f>IF('1'!H15&lt;&gt;"",'1'!H15,"")</f>
        <v/>
      </c>
      <c r="H34" s="129" t="str">
        <f>IF('1'!I15&lt;&gt;"",'1'!I15,"")</f>
        <v/>
      </c>
      <c r="I34" s="9"/>
      <c r="M34" s="148" t="str">
        <f>IF(M33=N33,"",N33)</f>
        <v/>
      </c>
    </row>
    <row r="35" spans="2:18" x14ac:dyDescent="0.45">
      <c r="B35" s="7"/>
      <c r="C35" s="19" t="s">
        <v>26</v>
      </c>
      <c r="D35" s="166"/>
      <c r="E35" s="166"/>
      <c r="F35" s="166"/>
      <c r="G35" s="166"/>
      <c r="H35" s="166"/>
      <c r="I35" s="9"/>
      <c r="M35" s="148" t="str">
        <f>IF(M33=O33,"",IF(N33=O33,"",O33))</f>
        <v/>
      </c>
    </row>
    <row r="36" spans="2:18" x14ac:dyDescent="0.45">
      <c r="B36" s="7"/>
      <c r="C36" s="20" t="s">
        <v>37</v>
      </c>
      <c r="D36" s="167"/>
      <c r="E36" s="167"/>
      <c r="F36" s="167"/>
      <c r="G36" s="167"/>
      <c r="H36" s="167"/>
      <c r="I36" s="9"/>
      <c r="K36" s="14">
        <f>COUNTIF(D36:H36,"はい")</f>
        <v>0</v>
      </c>
      <c r="L36" s="14">
        <f>COUNTIF(D36:H36,"いいえ")</f>
        <v>0</v>
      </c>
      <c r="M36" s="145" t="str">
        <f>IF(M33=P33,"",IF(N33=P33,"",IF(O33=P33,"",P33)))</f>
        <v/>
      </c>
    </row>
    <row r="37" spans="2:18" x14ac:dyDescent="0.45">
      <c r="B37" s="7"/>
      <c r="C37" s="20" t="s">
        <v>27</v>
      </c>
      <c r="D37" s="167"/>
      <c r="E37" s="167"/>
      <c r="F37" s="167"/>
      <c r="G37" s="167"/>
      <c r="H37" s="167"/>
      <c r="I37" s="9"/>
      <c r="M37" s="148" t="str">
        <f>IF(M33=Q33,"",IF(N33=Q33,"",IF(O33=Q33,"",IF(P33=Q33,"",Q33))))</f>
        <v/>
      </c>
    </row>
    <row r="38" spans="2:18" ht="15.6" thickBot="1" x14ac:dyDescent="0.5">
      <c r="B38" s="7"/>
      <c r="C38" s="22" t="s">
        <v>28</v>
      </c>
      <c r="D38" s="170"/>
      <c r="E38" s="170"/>
      <c r="F38" s="170"/>
      <c r="G38" s="170"/>
      <c r="H38" s="170"/>
      <c r="I38" s="9"/>
      <c r="M38" s="149" t="str">
        <f>IF(M33&lt;&gt;"",M33&amp;CHAR(10),"")&amp;IF(M34&lt;&gt;"",M34&amp;CHAR(10),"")&amp;IF(M35&lt;&gt;"",M35&amp;CHAR(10),"")&amp;IF(M36&lt;&gt;"",M36&amp;CHAR(10),"")&amp;IF(M37&lt;&gt;"",M37,"")</f>
        <v/>
      </c>
    </row>
    <row r="39" spans="2:18" ht="15.6" thickBot="1" x14ac:dyDescent="0.5">
      <c r="B39" s="7"/>
      <c r="C39" s="8"/>
      <c r="D39" s="15"/>
      <c r="E39" s="15"/>
      <c r="F39" s="15"/>
      <c r="G39" s="15"/>
      <c r="H39" s="15"/>
      <c r="I39" s="9"/>
    </row>
    <row r="40" spans="2:18" ht="15.6" thickBot="1" x14ac:dyDescent="0.5">
      <c r="B40" s="7"/>
      <c r="C40" s="17" t="s">
        <v>21</v>
      </c>
      <c r="D40" s="129" t="str">
        <f>IF($A$1&gt;3,4,"")</f>
        <v/>
      </c>
      <c r="E40" s="15"/>
      <c r="F40" s="15"/>
      <c r="G40" s="15"/>
      <c r="H40" s="15"/>
      <c r="I40" s="9"/>
    </row>
    <row r="41" spans="2:18" ht="15.6" thickBot="1" x14ac:dyDescent="0.5">
      <c r="B41" s="7"/>
      <c r="C41" s="17" t="s">
        <v>138</v>
      </c>
      <c r="D41" s="339" t="str">
        <f>IF('1'!D16&lt;&gt;"",'1'!D16,"")</f>
        <v/>
      </c>
      <c r="E41" s="340"/>
      <c r="F41" s="340"/>
      <c r="G41" s="340"/>
      <c r="H41" s="341"/>
      <c r="I41" s="9"/>
      <c r="M41" s="148" t="str">
        <f>IF(D46&lt;&gt;"",D46,"")</f>
        <v/>
      </c>
      <c r="N41" s="148" t="str">
        <f>IF(E46&lt;&gt;"",E46,"")</f>
        <v/>
      </c>
      <c r="O41" s="148" t="str">
        <f>IF(F46&lt;&gt;"",F46,"")</f>
        <v/>
      </c>
      <c r="P41" s="148" t="str">
        <f>IF(G46&lt;&gt;"",G46,"")</f>
        <v/>
      </c>
      <c r="Q41" s="148" t="str">
        <f>IF(H46&lt;&gt;"",H46,"")</f>
        <v/>
      </c>
      <c r="R41" s="14" t="s">
        <v>242</v>
      </c>
    </row>
    <row r="42" spans="2:18" ht="15.6" thickBot="1" x14ac:dyDescent="0.5">
      <c r="B42" s="7"/>
      <c r="C42" s="17" t="s">
        <v>24</v>
      </c>
      <c r="D42" s="129" t="str">
        <f>IF('1'!E16&lt;&gt;"",'1'!E16,"")</f>
        <v/>
      </c>
      <c r="E42" s="129" t="str">
        <f>IF('1'!F16&lt;&gt;"",'1'!F16,"")</f>
        <v/>
      </c>
      <c r="F42" s="129" t="str">
        <f>IF('1'!G16&lt;&gt;"",'1'!G16,"")</f>
        <v/>
      </c>
      <c r="G42" s="129" t="str">
        <f>IF('1'!H16&lt;&gt;"",'1'!H16,"")</f>
        <v/>
      </c>
      <c r="H42" s="129" t="str">
        <f>IF('1'!I16&lt;&gt;"",'1'!I16,"")</f>
        <v/>
      </c>
      <c r="I42" s="9"/>
      <c r="M42" s="148" t="str">
        <f>IF(M41=N41,"",N41)</f>
        <v/>
      </c>
    </row>
    <row r="43" spans="2:18" x14ac:dyDescent="0.45">
      <c r="B43" s="7"/>
      <c r="C43" s="19" t="s">
        <v>26</v>
      </c>
      <c r="D43" s="166"/>
      <c r="E43" s="166"/>
      <c r="F43" s="166"/>
      <c r="G43" s="166"/>
      <c r="H43" s="166"/>
      <c r="I43" s="9"/>
      <c r="M43" s="148" t="str">
        <f>IF(M41=O41,"",IF(N41=O41,"",O41))</f>
        <v/>
      </c>
    </row>
    <row r="44" spans="2:18" x14ac:dyDescent="0.45">
      <c r="B44" s="7"/>
      <c r="C44" s="20" t="s">
        <v>37</v>
      </c>
      <c r="D44" s="167"/>
      <c r="E44" s="167"/>
      <c r="F44" s="167"/>
      <c r="G44" s="167"/>
      <c r="H44" s="167"/>
      <c r="I44" s="9"/>
      <c r="K44" s="14">
        <f>COUNTIF(D44:H44,"はい")</f>
        <v>0</v>
      </c>
      <c r="L44" s="14">
        <f>COUNTIF(D44:H44,"いいえ")</f>
        <v>0</v>
      </c>
      <c r="M44" s="145" t="str">
        <f>IF(M41=P41,"",IF(N41=P41,"",IF(O41=P41,"",P41)))</f>
        <v/>
      </c>
    </row>
    <row r="45" spans="2:18" x14ac:dyDescent="0.45">
      <c r="B45" s="7"/>
      <c r="C45" s="20" t="s">
        <v>27</v>
      </c>
      <c r="D45" s="167"/>
      <c r="E45" s="167"/>
      <c r="F45" s="167"/>
      <c r="G45" s="167"/>
      <c r="H45" s="167"/>
      <c r="I45" s="9"/>
      <c r="M45" s="148" t="str">
        <f>IF(M41=Q41,"",IF(N41=Q41,"",IF(O41=Q41,"",IF(P41=Q41,"",Q41))))</f>
        <v/>
      </c>
    </row>
    <row r="46" spans="2:18" ht="15.6" thickBot="1" x14ac:dyDescent="0.5">
      <c r="B46" s="7"/>
      <c r="C46" s="22" t="s">
        <v>28</v>
      </c>
      <c r="D46" s="170"/>
      <c r="E46" s="170"/>
      <c r="F46" s="170"/>
      <c r="G46" s="170"/>
      <c r="H46" s="170"/>
      <c r="I46" s="9"/>
      <c r="M46" s="149" t="str">
        <f>IF(M41&lt;&gt;"",M41&amp;CHAR(10),"")&amp;IF(M42&lt;&gt;"",M42&amp;CHAR(10),"")&amp;IF(M43&lt;&gt;"",M43&amp;CHAR(10),"")&amp;IF(M44&lt;&gt;"",M44&amp;CHAR(10),"")&amp;IF(M45&lt;&gt;"",M45,"")</f>
        <v/>
      </c>
    </row>
    <row r="47" spans="2:18" ht="15.6" thickBot="1" x14ac:dyDescent="0.5">
      <c r="B47" s="7"/>
      <c r="C47" s="8"/>
      <c r="D47" s="15"/>
      <c r="E47" s="15"/>
      <c r="F47" s="15"/>
      <c r="G47" s="15"/>
      <c r="H47" s="15"/>
      <c r="I47" s="9"/>
    </row>
    <row r="48" spans="2:18" ht="15.6" thickBot="1" x14ac:dyDescent="0.5">
      <c r="B48" s="7"/>
      <c r="C48" s="17" t="s">
        <v>21</v>
      </c>
      <c r="D48" s="129" t="str">
        <f>IF($A$1&gt;4,5,"")</f>
        <v/>
      </c>
      <c r="E48" s="15"/>
      <c r="F48" s="15"/>
      <c r="G48" s="15"/>
      <c r="H48" s="15"/>
      <c r="I48" s="9"/>
    </row>
    <row r="49" spans="2:18" ht="15.6" thickBot="1" x14ac:dyDescent="0.5">
      <c r="B49" s="7"/>
      <c r="C49" s="17" t="s">
        <v>138</v>
      </c>
      <c r="D49" s="336" t="str">
        <f>IF('1'!D17&lt;&gt;"",'1'!D17,"")</f>
        <v/>
      </c>
      <c r="E49" s="337"/>
      <c r="F49" s="337"/>
      <c r="G49" s="337"/>
      <c r="H49" s="338"/>
      <c r="I49" s="9"/>
      <c r="M49" s="148" t="str">
        <f>IF(D54&lt;&gt;"",D54,"")</f>
        <v/>
      </c>
      <c r="N49" s="148" t="str">
        <f>IF(E54&lt;&gt;"",E54,"")</f>
        <v/>
      </c>
      <c r="O49" s="148" t="str">
        <f>IF(F54&lt;&gt;"",F54,"")</f>
        <v/>
      </c>
      <c r="P49" s="148" t="str">
        <f>IF(G54&lt;&gt;"",G54,"")</f>
        <v/>
      </c>
      <c r="Q49" s="148" t="str">
        <f>IF(H54&lt;&gt;"",H54,"")</f>
        <v/>
      </c>
      <c r="R49" s="14" t="s">
        <v>242</v>
      </c>
    </row>
    <row r="50" spans="2:18" ht="15.6" thickBot="1" x14ac:dyDescent="0.5">
      <c r="B50" s="7"/>
      <c r="C50" s="17" t="s">
        <v>24</v>
      </c>
      <c r="D50" s="129" t="str">
        <f>IF('1'!E17&lt;&gt;"",'1'!E17,"")</f>
        <v/>
      </c>
      <c r="E50" s="129" t="str">
        <f>IF('1'!F17&lt;&gt;"",'1'!F17,"")</f>
        <v/>
      </c>
      <c r="F50" s="129" t="str">
        <f>IF('1'!G17&lt;&gt;"",'1'!G17,"")</f>
        <v/>
      </c>
      <c r="G50" s="129" t="str">
        <f>IF('1'!H17&lt;&gt;"",'1'!H17,"")</f>
        <v/>
      </c>
      <c r="H50" s="129" t="str">
        <f>IF('1'!I17&lt;&gt;"",'1'!I17,"")</f>
        <v/>
      </c>
      <c r="I50" s="9"/>
      <c r="M50" s="148" t="str">
        <f>IF(M49=N49,"",N49)</f>
        <v/>
      </c>
    </row>
    <row r="51" spans="2:18" x14ac:dyDescent="0.45">
      <c r="B51" s="7"/>
      <c r="C51" s="19" t="s">
        <v>26</v>
      </c>
      <c r="D51" s="166"/>
      <c r="E51" s="166"/>
      <c r="F51" s="166"/>
      <c r="G51" s="166"/>
      <c r="H51" s="166"/>
      <c r="I51" s="9"/>
      <c r="M51" s="148" t="str">
        <f>IF(M49=O49,"",IF(N49=O49,"",O49))</f>
        <v/>
      </c>
    </row>
    <row r="52" spans="2:18" x14ac:dyDescent="0.45">
      <c r="B52" s="7"/>
      <c r="C52" s="20" t="s">
        <v>37</v>
      </c>
      <c r="D52" s="167"/>
      <c r="E52" s="167"/>
      <c r="F52" s="167"/>
      <c r="G52" s="167"/>
      <c r="H52" s="167"/>
      <c r="I52" s="9"/>
      <c r="K52" s="14">
        <f>COUNTIF(D52:H52,"はい")</f>
        <v>0</v>
      </c>
      <c r="L52" s="14">
        <f>COUNTIF(D52:H52,"いいえ")</f>
        <v>0</v>
      </c>
      <c r="M52" s="145" t="str">
        <f>IF(M49=P49,"",IF(N49=P49,"",IF(O49=P49,"",P49)))</f>
        <v/>
      </c>
    </row>
    <row r="53" spans="2:18" x14ac:dyDescent="0.45">
      <c r="B53" s="7"/>
      <c r="C53" s="20" t="s">
        <v>27</v>
      </c>
      <c r="D53" s="167"/>
      <c r="E53" s="167"/>
      <c r="F53" s="167"/>
      <c r="G53" s="167"/>
      <c r="H53" s="167"/>
      <c r="I53" s="9"/>
      <c r="M53" s="148" t="str">
        <f>IF(M49=Q49,"",IF(N49=Q49,"",IF(O49=Q49,"",IF(P49=Q49,"",Q49))))</f>
        <v/>
      </c>
    </row>
    <row r="54" spans="2:18" ht="15.6" thickBot="1" x14ac:dyDescent="0.5">
      <c r="B54" s="7"/>
      <c r="C54" s="22" t="s">
        <v>28</v>
      </c>
      <c r="D54" s="170"/>
      <c r="E54" s="170"/>
      <c r="F54" s="170"/>
      <c r="G54" s="170"/>
      <c r="H54" s="170"/>
      <c r="I54" s="9"/>
      <c r="M54" s="149" t="str">
        <f>IF(M49&lt;&gt;"",M49&amp;CHAR(10),"")&amp;IF(M50&lt;&gt;"",M50&amp;CHAR(10),"")&amp;IF(M51&lt;&gt;"",M51&amp;CHAR(10),"")&amp;IF(M52&lt;&gt;"",M52&amp;CHAR(10),"")&amp;IF(M53&lt;&gt;"",M53,"")</f>
        <v/>
      </c>
    </row>
    <row r="55" spans="2:18" ht="15.6" thickBot="1" x14ac:dyDescent="0.5">
      <c r="B55" s="7"/>
      <c r="C55" s="8"/>
      <c r="D55" s="15"/>
      <c r="E55" s="15"/>
      <c r="F55" s="15"/>
      <c r="G55" s="15"/>
      <c r="H55" s="15"/>
      <c r="I55" s="9"/>
    </row>
    <row r="56" spans="2:18" ht="15.6" thickBot="1" x14ac:dyDescent="0.5">
      <c r="B56" s="7"/>
      <c r="C56" s="17" t="s">
        <v>21</v>
      </c>
      <c r="D56" s="129" t="str">
        <f>IF($A$1&gt;5,6,"")</f>
        <v/>
      </c>
      <c r="E56" s="15"/>
      <c r="F56" s="15"/>
      <c r="G56" s="15"/>
      <c r="H56" s="15"/>
      <c r="I56" s="9"/>
    </row>
    <row r="57" spans="2:18" ht="15.6" thickBot="1" x14ac:dyDescent="0.5">
      <c r="B57" s="7"/>
      <c r="C57" s="17" t="s">
        <v>138</v>
      </c>
      <c r="D57" s="336" t="str">
        <f>IF('1'!D18&lt;&gt;"",'1'!D18,"")</f>
        <v/>
      </c>
      <c r="E57" s="337"/>
      <c r="F57" s="337"/>
      <c r="G57" s="337"/>
      <c r="H57" s="338"/>
      <c r="I57" s="9"/>
      <c r="M57" s="148" t="str">
        <f>IF(D62&lt;&gt;"",D62,"")</f>
        <v/>
      </c>
      <c r="N57" s="148" t="str">
        <f>IF(E62&lt;&gt;"",E62,"")</f>
        <v/>
      </c>
      <c r="O57" s="148" t="str">
        <f>IF(F62&lt;&gt;"",F62,"")</f>
        <v/>
      </c>
      <c r="P57" s="148" t="str">
        <f>IF(G62&lt;&gt;"",G62,"")</f>
        <v/>
      </c>
      <c r="Q57" s="148" t="str">
        <f>IF(H62&lt;&gt;"",H62,"")</f>
        <v/>
      </c>
      <c r="R57" s="14" t="s">
        <v>242</v>
      </c>
    </row>
    <row r="58" spans="2:18" ht="15.6" thickBot="1" x14ac:dyDescent="0.5">
      <c r="B58" s="7"/>
      <c r="C58" s="17" t="s">
        <v>24</v>
      </c>
      <c r="D58" s="129" t="str">
        <f>IF('1'!E18&lt;&gt;"",'1'!E18,"")</f>
        <v/>
      </c>
      <c r="E58" s="129" t="str">
        <f>IF('1'!F18&lt;&gt;"",'1'!F18,"")</f>
        <v/>
      </c>
      <c r="F58" s="129" t="str">
        <f>IF('1'!G18&lt;&gt;"",'1'!G18,"")</f>
        <v/>
      </c>
      <c r="G58" s="129" t="str">
        <f>IF('1'!H18&lt;&gt;"",'1'!H18,"")</f>
        <v/>
      </c>
      <c r="H58" s="129" t="str">
        <f>IF('1'!I18&lt;&gt;"",'1'!I18,"")</f>
        <v/>
      </c>
      <c r="I58" s="9"/>
      <c r="M58" s="148" t="str">
        <f>IF(M57=N57,"",N57)</f>
        <v/>
      </c>
    </row>
    <row r="59" spans="2:18" x14ac:dyDescent="0.45">
      <c r="B59" s="7"/>
      <c r="C59" s="19" t="s">
        <v>26</v>
      </c>
      <c r="D59" s="166"/>
      <c r="E59" s="166"/>
      <c r="F59" s="166"/>
      <c r="G59" s="166"/>
      <c r="H59" s="166"/>
      <c r="I59" s="9"/>
      <c r="M59" s="148" t="str">
        <f>IF(M57=O57,"",IF(N57=O57,"",O57))</f>
        <v/>
      </c>
    </row>
    <row r="60" spans="2:18" x14ac:dyDescent="0.45">
      <c r="B60" s="7"/>
      <c r="C60" s="20" t="s">
        <v>37</v>
      </c>
      <c r="D60" s="167"/>
      <c r="E60" s="167"/>
      <c r="F60" s="167"/>
      <c r="G60" s="167"/>
      <c r="H60" s="167"/>
      <c r="I60" s="9"/>
      <c r="K60" s="14">
        <f>COUNTIF(D60:H60,"はい")</f>
        <v>0</v>
      </c>
      <c r="L60" s="14">
        <f>COUNTIF(D60:H60,"いいえ")</f>
        <v>0</v>
      </c>
      <c r="M60" s="145" t="str">
        <f>IF(M57=P57,"",IF(N57=P57,"",IF(O57=P57,"",P57)))</f>
        <v/>
      </c>
    </row>
    <row r="61" spans="2:18" x14ac:dyDescent="0.45">
      <c r="B61" s="7"/>
      <c r="C61" s="20" t="s">
        <v>27</v>
      </c>
      <c r="D61" s="167"/>
      <c r="E61" s="167"/>
      <c r="F61" s="167"/>
      <c r="G61" s="167"/>
      <c r="H61" s="167"/>
      <c r="I61" s="9"/>
      <c r="M61" s="148" t="str">
        <f>IF(M57=Q57,"",IF(N57=Q57,"",IF(O57=Q57,"",IF(P57=Q57,"",Q57))))</f>
        <v/>
      </c>
    </row>
    <row r="62" spans="2:18" ht="15.6" thickBot="1" x14ac:dyDescent="0.5">
      <c r="B62" s="7"/>
      <c r="C62" s="22" t="s">
        <v>28</v>
      </c>
      <c r="D62" s="170"/>
      <c r="E62" s="170"/>
      <c r="F62" s="170"/>
      <c r="G62" s="170"/>
      <c r="H62" s="170"/>
      <c r="I62" s="9"/>
      <c r="M62" s="149" t="str">
        <f>IF(M57&lt;&gt;"",M57&amp;CHAR(10),"")&amp;IF(M58&lt;&gt;"",M58&amp;CHAR(10),"")&amp;IF(M59&lt;&gt;"",M59&amp;CHAR(10),"")&amp;IF(M60&lt;&gt;"",M60&amp;CHAR(10),"")&amp;IF(M61&lt;&gt;"",M61,"")</f>
        <v/>
      </c>
    </row>
    <row r="63" spans="2:18" ht="15.6" thickBot="1" x14ac:dyDescent="0.5">
      <c r="B63" s="7"/>
      <c r="C63" s="8"/>
      <c r="D63" s="15"/>
      <c r="E63" s="15"/>
      <c r="F63" s="15"/>
      <c r="G63" s="15"/>
      <c r="H63" s="15"/>
      <c r="I63" s="9"/>
    </row>
    <row r="64" spans="2:18" ht="15.6" thickBot="1" x14ac:dyDescent="0.5">
      <c r="B64" s="7"/>
      <c r="C64" s="17" t="s">
        <v>21</v>
      </c>
      <c r="D64" s="129" t="str">
        <f>IF($A$1&gt;6,7,"")</f>
        <v/>
      </c>
      <c r="E64" s="15"/>
      <c r="F64" s="15"/>
      <c r="G64" s="15"/>
      <c r="H64" s="15"/>
      <c r="I64" s="9"/>
    </row>
    <row r="65" spans="2:18" ht="15.6" thickBot="1" x14ac:dyDescent="0.5">
      <c r="B65" s="7"/>
      <c r="C65" s="17" t="s">
        <v>138</v>
      </c>
      <c r="D65" s="336" t="str">
        <f>IF('1'!D19&lt;&gt;"",'1'!D19,"")</f>
        <v/>
      </c>
      <c r="E65" s="337"/>
      <c r="F65" s="337"/>
      <c r="G65" s="337"/>
      <c r="H65" s="338"/>
      <c r="I65" s="9"/>
      <c r="M65" s="148" t="str">
        <f>IF(D70&lt;&gt;"",D70,"")</f>
        <v/>
      </c>
      <c r="N65" s="148" t="str">
        <f>IF(E70&lt;&gt;"",E70,"")</f>
        <v/>
      </c>
      <c r="O65" s="148" t="str">
        <f>IF(F70&lt;&gt;"",F70,"")</f>
        <v/>
      </c>
      <c r="P65" s="148" t="str">
        <f>IF(G70&lt;&gt;"",G70,"")</f>
        <v/>
      </c>
      <c r="Q65" s="148" t="str">
        <f>IF(H70&lt;&gt;"",H70,"")</f>
        <v/>
      </c>
      <c r="R65" s="14" t="s">
        <v>242</v>
      </c>
    </row>
    <row r="66" spans="2:18" ht="15.6" thickBot="1" x14ac:dyDescent="0.5">
      <c r="B66" s="7"/>
      <c r="C66" s="17" t="s">
        <v>24</v>
      </c>
      <c r="D66" s="129" t="str">
        <f>IF('1'!E19&lt;&gt;"",'1'!E19,"")</f>
        <v/>
      </c>
      <c r="E66" s="129" t="str">
        <f>IF('1'!F19&lt;&gt;"",'1'!F19,"")</f>
        <v/>
      </c>
      <c r="F66" s="129" t="str">
        <f>IF('1'!G19&lt;&gt;"",'1'!G19,"")</f>
        <v/>
      </c>
      <c r="G66" s="129" t="str">
        <f>IF('1'!H19&lt;&gt;"",'1'!H19,"")</f>
        <v/>
      </c>
      <c r="H66" s="129" t="str">
        <f>IF('1'!I19&lt;&gt;"",'1'!I19,"")</f>
        <v/>
      </c>
      <c r="I66" s="9"/>
      <c r="M66" s="148" t="str">
        <f>IF(M65=N65,"",N65)</f>
        <v/>
      </c>
    </row>
    <row r="67" spans="2:18" x14ac:dyDescent="0.45">
      <c r="B67" s="7"/>
      <c r="C67" s="19" t="s">
        <v>26</v>
      </c>
      <c r="D67" s="166"/>
      <c r="E67" s="166"/>
      <c r="F67" s="166"/>
      <c r="G67" s="166"/>
      <c r="H67" s="166"/>
      <c r="I67" s="9"/>
      <c r="M67" s="148" t="str">
        <f>IF(M65=O65,"",IF(N65=O65,"",O65))</f>
        <v/>
      </c>
    </row>
    <row r="68" spans="2:18" x14ac:dyDescent="0.45">
      <c r="B68" s="7"/>
      <c r="C68" s="20" t="s">
        <v>37</v>
      </c>
      <c r="D68" s="167"/>
      <c r="E68" s="167"/>
      <c r="F68" s="167"/>
      <c r="G68" s="167"/>
      <c r="H68" s="167"/>
      <c r="I68" s="9"/>
      <c r="K68" s="14">
        <f>COUNTIF(D67:H67,"はい")</f>
        <v>0</v>
      </c>
      <c r="L68" s="14">
        <f>COUNTIF(D68:H68,"いいえ")</f>
        <v>0</v>
      </c>
      <c r="M68" s="145" t="str">
        <f>IF(M65=P65,"",IF(N65=P65,"",IF(O65=P65,"",P65)))</f>
        <v/>
      </c>
    </row>
    <row r="69" spans="2:18" x14ac:dyDescent="0.45">
      <c r="B69" s="7"/>
      <c r="C69" s="20" t="s">
        <v>27</v>
      </c>
      <c r="D69" s="167"/>
      <c r="E69" s="167"/>
      <c r="F69" s="167"/>
      <c r="G69" s="167"/>
      <c r="H69" s="167"/>
      <c r="I69" s="9"/>
      <c r="M69" s="148" t="str">
        <f>IF(M65=Q65,"",IF(N65=Q65,"",IF(O65=Q65,"",IF(P65=Q65,"",Q65))))</f>
        <v/>
      </c>
    </row>
    <row r="70" spans="2:18" ht="15.6" thickBot="1" x14ac:dyDescent="0.5">
      <c r="B70" s="7"/>
      <c r="C70" s="22" t="s">
        <v>28</v>
      </c>
      <c r="D70" s="170"/>
      <c r="E70" s="170"/>
      <c r="F70" s="170"/>
      <c r="G70" s="170"/>
      <c r="H70" s="170"/>
      <c r="I70" s="9"/>
      <c r="M70" s="149" t="str">
        <f>IF(M65&lt;&gt;"",M65&amp;CHAR(10),"")&amp;IF(M66&lt;&gt;"",M66&amp;CHAR(10),"")&amp;IF(M67&lt;&gt;"",M67&amp;CHAR(10),"")&amp;IF(M68&lt;&gt;"",M68&amp;CHAR(10),"")&amp;IF(M69&lt;&gt;"",M69,"")</f>
        <v/>
      </c>
    </row>
    <row r="71" spans="2:18" ht="15.6" thickBot="1" x14ac:dyDescent="0.5">
      <c r="B71" s="7"/>
      <c r="C71" s="8"/>
      <c r="D71" s="15"/>
      <c r="E71" s="15"/>
      <c r="F71" s="15"/>
      <c r="G71" s="15"/>
      <c r="H71" s="15"/>
      <c r="I71" s="9"/>
    </row>
    <row r="72" spans="2:18" ht="15.6" thickBot="1" x14ac:dyDescent="0.5">
      <c r="B72" s="7"/>
      <c r="C72" s="17" t="s">
        <v>21</v>
      </c>
      <c r="D72" s="129" t="str">
        <f>IF($A$1&gt;7,8,"")</f>
        <v/>
      </c>
      <c r="E72" s="15"/>
      <c r="F72" s="15"/>
      <c r="G72" s="15"/>
      <c r="H72" s="15"/>
      <c r="I72" s="9"/>
    </row>
    <row r="73" spans="2:18" ht="15.6" thickBot="1" x14ac:dyDescent="0.5">
      <c r="B73" s="7"/>
      <c r="C73" s="17" t="s">
        <v>138</v>
      </c>
      <c r="D73" s="336" t="str">
        <f>IF('1'!D20&lt;&gt;"",'1'!D20,"")</f>
        <v/>
      </c>
      <c r="E73" s="337"/>
      <c r="F73" s="337"/>
      <c r="G73" s="337"/>
      <c r="H73" s="338"/>
      <c r="I73" s="9"/>
      <c r="M73" s="148" t="str">
        <f>IF(D78&lt;&gt;"",D78,"")</f>
        <v/>
      </c>
      <c r="N73" s="148" t="str">
        <f>IF(E78&lt;&gt;"",E78,"")</f>
        <v/>
      </c>
      <c r="O73" s="148" t="str">
        <f>IF(F78&lt;&gt;"",F78,"")</f>
        <v/>
      </c>
      <c r="P73" s="148" t="str">
        <f>IF(G78&lt;&gt;"",G78,"")</f>
        <v/>
      </c>
      <c r="Q73" s="148" t="str">
        <f>IF(H78&lt;&gt;"",H78,"")</f>
        <v/>
      </c>
      <c r="R73" s="14" t="s">
        <v>242</v>
      </c>
    </row>
    <row r="74" spans="2:18" ht="15.6" thickBot="1" x14ac:dyDescent="0.5">
      <c r="B74" s="7"/>
      <c r="C74" s="17" t="s">
        <v>24</v>
      </c>
      <c r="D74" s="129" t="str">
        <f>IF('1'!E20&lt;&gt;"",'1'!E20,"")</f>
        <v/>
      </c>
      <c r="E74" s="129" t="str">
        <f>IF('1'!F20&lt;&gt;"",'1'!F20,"")</f>
        <v/>
      </c>
      <c r="F74" s="129" t="str">
        <f>IF('1'!G20&lt;&gt;"",'1'!G20,"")</f>
        <v/>
      </c>
      <c r="G74" s="129" t="str">
        <f>IF('1'!H20&lt;&gt;"",'1'!H20,"")</f>
        <v/>
      </c>
      <c r="H74" s="129" t="str">
        <f>IF('1'!I20&lt;&gt;"",'1'!I20,"")</f>
        <v/>
      </c>
      <c r="I74" s="9"/>
      <c r="M74" s="148" t="str">
        <f>IF(M73=N73,"",N73)</f>
        <v/>
      </c>
    </row>
    <row r="75" spans="2:18" x14ac:dyDescent="0.45">
      <c r="B75" s="7"/>
      <c r="C75" s="19" t="s">
        <v>26</v>
      </c>
      <c r="D75" s="166"/>
      <c r="E75" s="166"/>
      <c r="F75" s="166"/>
      <c r="G75" s="166"/>
      <c r="H75" s="166"/>
      <c r="I75" s="9"/>
      <c r="M75" s="148" t="str">
        <f>IF(M73=O73,"",IF(N73=O73,"",O73))</f>
        <v/>
      </c>
    </row>
    <row r="76" spans="2:18" x14ac:dyDescent="0.45">
      <c r="B76" s="7"/>
      <c r="C76" s="20" t="s">
        <v>37</v>
      </c>
      <c r="D76" s="167"/>
      <c r="E76" s="167"/>
      <c r="F76" s="167"/>
      <c r="G76" s="167"/>
      <c r="H76" s="167"/>
      <c r="I76" s="9"/>
      <c r="K76" s="14">
        <f>COUNTIF(D75:H75,"はい")</f>
        <v>0</v>
      </c>
      <c r="L76" s="14">
        <f>COUNTIF(D76:H76,"いいえ")</f>
        <v>0</v>
      </c>
      <c r="M76" s="145" t="str">
        <f>IF(M73=P73,"",IF(N73=P73,"",IF(O73=P73,"",P73)))</f>
        <v/>
      </c>
    </row>
    <row r="77" spans="2:18" x14ac:dyDescent="0.45">
      <c r="B77" s="7"/>
      <c r="C77" s="20" t="s">
        <v>27</v>
      </c>
      <c r="D77" s="167"/>
      <c r="E77" s="167"/>
      <c r="F77" s="167"/>
      <c r="G77" s="167"/>
      <c r="H77" s="167"/>
      <c r="I77" s="9"/>
      <c r="M77" s="148" t="str">
        <f>IF(M73=Q73,"",IF(N73=Q73,"",IF(O73=Q73,"",IF(P73=Q73,"",Q73))))</f>
        <v/>
      </c>
    </row>
    <row r="78" spans="2:18" ht="15.6" thickBot="1" x14ac:dyDescent="0.5">
      <c r="B78" s="7"/>
      <c r="C78" s="22" t="s">
        <v>28</v>
      </c>
      <c r="D78" s="170"/>
      <c r="E78" s="170"/>
      <c r="F78" s="170"/>
      <c r="G78" s="170"/>
      <c r="H78" s="170"/>
      <c r="I78" s="9"/>
      <c r="M78" s="149" t="str">
        <f>IF(M73&lt;&gt;"",M73&amp;CHAR(10),"")&amp;IF(M74&lt;&gt;"",M74&amp;CHAR(10),"")&amp;IF(M75&lt;&gt;"",M75&amp;CHAR(10),"")&amp;IF(M76&lt;&gt;"",M76&amp;CHAR(10),"")&amp;IF(M77&lt;&gt;"",M77,"")</f>
        <v/>
      </c>
    </row>
    <row r="79" spans="2:18" ht="15.6" thickBot="1" x14ac:dyDescent="0.5">
      <c r="B79" s="7"/>
      <c r="C79" s="8"/>
      <c r="D79" s="15"/>
      <c r="E79" s="15"/>
      <c r="F79" s="15"/>
      <c r="G79" s="15"/>
      <c r="H79" s="15"/>
      <c r="I79" s="9"/>
    </row>
    <row r="80" spans="2:18" ht="15.6" thickBot="1" x14ac:dyDescent="0.5">
      <c r="B80" s="7"/>
      <c r="C80" s="17" t="s">
        <v>21</v>
      </c>
      <c r="D80" s="129" t="str">
        <f>IF($A$1&gt;8,9,"")</f>
        <v/>
      </c>
      <c r="E80" s="15"/>
      <c r="F80" s="15"/>
      <c r="G80" s="15"/>
      <c r="H80" s="15"/>
      <c r="I80" s="9"/>
    </row>
    <row r="81" spans="2:18" ht="15.6" thickBot="1" x14ac:dyDescent="0.5">
      <c r="B81" s="7"/>
      <c r="C81" s="17" t="s">
        <v>138</v>
      </c>
      <c r="D81" s="336" t="str">
        <f>IF('1'!D21&lt;&gt;"",'1'!D21,"")</f>
        <v/>
      </c>
      <c r="E81" s="337"/>
      <c r="F81" s="337"/>
      <c r="G81" s="337"/>
      <c r="H81" s="338"/>
      <c r="I81" s="9"/>
      <c r="M81" s="148" t="str">
        <f>IF(D86&lt;&gt;"",D86,"")</f>
        <v/>
      </c>
      <c r="N81" s="148" t="str">
        <f>IF(E86&lt;&gt;"",E86,"")</f>
        <v/>
      </c>
      <c r="O81" s="148" t="str">
        <f>IF(F86&lt;&gt;"",F86,"")</f>
        <v/>
      </c>
      <c r="P81" s="148" t="str">
        <f>IF(G86&lt;&gt;"",G86,"")</f>
        <v/>
      </c>
      <c r="Q81" s="148" t="str">
        <f>IF(H86&lt;&gt;"",H86,"")</f>
        <v/>
      </c>
      <c r="R81" s="14" t="s">
        <v>242</v>
      </c>
    </row>
    <row r="82" spans="2:18" ht="15.6" thickBot="1" x14ac:dyDescent="0.5">
      <c r="B82" s="7"/>
      <c r="C82" s="17" t="s">
        <v>24</v>
      </c>
      <c r="D82" s="129" t="str">
        <f>IF('1'!E21&lt;&gt;"",'1'!E21,"")</f>
        <v/>
      </c>
      <c r="E82" s="129" t="str">
        <f>IF('1'!F21&lt;&gt;"",'1'!F21,"")</f>
        <v/>
      </c>
      <c r="F82" s="129" t="str">
        <f>IF('1'!G21&lt;&gt;"",'1'!G21,"")</f>
        <v/>
      </c>
      <c r="G82" s="129" t="str">
        <f>IF('1'!H21&lt;&gt;"",'1'!H21,"")</f>
        <v/>
      </c>
      <c r="H82" s="129" t="str">
        <f>IF('1'!I21&lt;&gt;"",'1'!I21,"")</f>
        <v/>
      </c>
      <c r="I82" s="9"/>
      <c r="M82" s="148" t="str">
        <f>IF(M81=N81,"",N81)</f>
        <v/>
      </c>
    </row>
    <row r="83" spans="2:18" x14ac:dyDescent="0.45">
      <c r="B83" s="7"/>
      <c r="C83" s="19" t="s">
        <v>26</v>
      </c>
      <c r="D83" s="166"/>
      <c r="E83" s="166"/>
      <c r="F83" s="166"/>
      <c r="G83" s="166"/>
      <c r="H83" s="166"/>
      <c r="I83" s="9"/>
      <c r="M83" s="148" t="str">
        <f>IF(M81=O81,"",IF(N81=O81,"",O81))</f>
        <v/>
      </c>
    </row>
    <row r="84" spans="2:18" x14ac:dyDescent="0.45">
      <c r="B84" s="7"/>
      <c r="C84" s="20" t="s">
        <v>37</v>
      </c>
      <c r="D84" s="167"/>
      <c r="E84" s="167"/>
      <c r="F84" s="167"/>
      <c r="G84" s="167"/>
      <c r="H84" s="167"/>
      <c r="I84" s="9"/>
      <c r="K84" s="14">
        <f>COUNTIF(D84:H84,"はい")</f>
        <v>0</v>
      </c>
      <c r="L84" s="14">
        <f>COUNTIF(D84:H84,"いいえ")</f>
        <v>0</v>
      </c>
      <c r="M84" s="145" t="str">
        <f>IF(M81=P81,"",IF(N81=P81,"",IF(O81=P81,"",P81)))</f>
        <v/>
      </c>
    </row>
    <row r="85" spans="2:18" x14ac:dyDescent="0.45">
      <c r="B85" s="7"/>
      <c r="C85" s="20" t="s">
        <v>27</v>
      </c>
      <c r="D85" s="167"/>
      <c r="E85" s="167"/>
      <c r="F85" s="167"/>
      <c r="G85" s="167"/>
      <c r="H85" s="167"/>
      <c r="I85" s="9"/>
      <c r="M85" s="148" t="str">
        <f>IF(M81=Q81,"",IF(N81=Q81,"",IF(O81=Q81,"",IF(P81=Q81,"",Q81))))</f>
        <v/>
      </c>
    </row>
    <row r="86" spans="2:18" ht="15.6" thickBot="1" x14ac:dyDescent="0.5">
      <c r="B86" s="7"/>
      <c r="C86" s="22" t="s">
        <v>28</v>
      </c>
      <c r="D86" s="170"/>
      <c r="E86" s="170"/>
      <c r="F86" s="170"/>
      <c r="G86" s="170"/>
      <c r="H86" s="170"/>
      <c r="I86" s="9"/>
      <c r="M86" s="149" t="str">
        <f>IF(M81&lt;&gt;"",M81&amp;CHAR(10),"")&amp;IF(M82&lt;&gt;"",M82&amp;CHAR(10),"")&amp;IF(M83&lt;&gt;"",M83&amp;CHAR(10),"")&amp;IF(M84&lt;&gt;"",M84&amp;CHAR(10),"")&amp;IF(M85&lt;&gt;"",M85,"")</f>
        <v/>
      </c>
    </row>
    <row r="87" spans="2:18" ht="15.6" thickBot="1" x14ac:dyDescent="0.5">
      <c r="B87" s="7"/>
      <c r="C87" s="8"/>
      <c r="D87" s="15"/>
      <c r="E87" s="15"/>
      <c r="F87" s="15"/>
      <c r="G87" s="15"/>
      <c r="H87" s="15"/>
      <c r="I87" s="9"/>
    </row>
    <row r="88" spans="2:18" ht="15.6" thickBot="1" x14ac:dyDescent="0.5">
      <c r="B88" s="7"/>
      <c r="C88" s="17" t="s">
        <v>21</v>
      </c>
      <c r="D88" s="129" t="str">
        <f>IF($A$1&gt;9,10,"")</f>
        <v/>
      </c>
      <c r="E88" s="15"/>
      <c r="F88" s="15"/>
      <c r="G88" s="15"/>
      <c r="H88" s="15"/>
      <c r="I88" s="9"/>
    </row>
    <row r="89" spans="2:18" ht="15.6" thickBot="1" x14ac:dyDescent="0.5">
      <c r="B89" s="7"/>
      <c r="C89" s="17" t="s">
        <v>138</v>
      </c>
      <c r="D89" s="336" t="str">
        <f>IF('1'!D22&lt;&gt;"",'1'!D22,"")</f>
        <v/>
      </c>
      <c r="E89" s="337"/>
      <c r="F89" s="337"/>
      <c r="G89" s="337"/>
      <c r="H89" s="338"/>
      <c r="I89" s="9"/>
      <c r="M89" s="148" t="str">
        <f>IF(D94&lt;&gt;"",D94,"")</f>
        <v/>
      </c>
      <c r="N89" s="148" t="str">
        <f>IF(E94&lt;&gt;"",E94,"")</f>
        <v/>
      </c>
      <c r="O89" s="148" t="str">
        <f>IF(F94&lt;&gt;"",F94,"")</f>
        <v/>
      </c>
      <c r="P89" s="148" t="str">
        <f>IF(G94&lt;&gt;"",G94,"")</f>
        <v/>
      </c>
      <c r="Q89" s="148" t="str">
        <f>IF(H94&lt;&gt;"",H94,"")</f>
        <v/>
      </c>
      <c r="R89" s="14" t="s">
        <v>242</v>
      </c>
    </row>
    <row r="90" spans="2:18" ht="15.6" thickBot="1" x14ac:dyDescent="0.5">
      <c r="B90" s="7"/>
      <c r="C90" s="17" t="s">
        <v>24</v>
      </c>
      <c r="D90" s="129" t="str">
        <f>IF('1'!E22&lt;&gt;"",'1'!E22,"")</f>
        <v/>
      </c>
      <c r="E90" s="129" t="str">
        <f>IF('1'!F22&lt;&gt;"",'1'!F22,"")</f>
        <v/>
      </c>
      <c r="F90" s="129" t="str">
        <f>IF('1'!G22&lt;&gt;"",'1'!G22,"")</f>
        <v/>
      </c>
      <c r="G90" s="129" t="str">
        <f>IF('1'!H22&lt;&gt;"",'1'!H22,"")</f>
        <v/>
      </c>
      <c r="H90" s="129" t="str">
        <f>IF('1'!I22&lt;&gt;"",'1'!I22,"")</f>
        <v/>
      </c>
      <c r="I90" s="9"/>
      <c r="M90" s="148" t="str">
        <f>IF(M89=N89,"",N89)</f>
        <v/>
      </c>
    </row>
    <row r="91" spans="2:18" x14ac:dyDescent="0.45">
      <c r="B91" s="7"/>
      <c r="C91" s="19" t="s">
        <v>26</v>
      </c>
      <c r="D91" s="166"/>
      <c r="E91" s="166"/>
      <c r="F91" s="166"/>
      <c r="G91" s="166"/>
      <c r="H91" s="166"/>
      <c r="I91" s="9"/>
      <c r="M91" s="148" t="str">
        <f>IF(M89=O89,"",IF(N89=O89,"",O89))</f>
        <v/>
      </c>
    </row>
    <row r="92" spans="2:18" x14ac:dyDescent="0.45">
      <c r="B92" s="7"/>
      <c r="C92" s="20" t="s">
        <v>37</v>
      </c>
      <c r="D92" s="167"/>
      <c r="E92" s="167"/>
      <c r="F92" s="167"/>
      <c r="G92" s="167"/>
      <c r="H92" s="167"/>
      <c r="I92" s="9"/>
      <c r="K92" s="14">
        <f>COUNTIF(D92:H92,"はい")</f>
        <v>0</v>
      </c>
      <c r="L92" s="14">
        <f>COUNTIF(D92:H92,"いいえ")</f>
        <v>0</v>
      </c>
      <c r="M92" s="145" t="str">
        <f>IF(M89=P89,"",IF(N89=P89,"",IF(O89=P89,"",P89)))</f>
        <v/>
      </c>
    </row>
    <row r="93" spans="2:18" x14ac:dyDescent="0.45">
      <c r="B93" s="7"/>
      <c r="C93" s="20" t="s">
        <v>27</v>
      </c>
      <c r="D93" s="167"/>
      <c r="E93" s="167"/>
      <c r="F93" s="167"/>
      <c r="G93" s="167"/>
      <c r="H93" s="167"/>
      <c r="I93" s="9"/>
      <c r="M93" s="148" t="str">
        <f>IF(M89=Q89,"",IF(N89=Q89,"",IF(O89=Q89,"",IF(P89=Q89,"",Q89))))</f>
        <v/>
      </c>
    </row>
    <row r="94" spans="2:18" ht="15.6" thickBot="1" x14ac:dyDescent="0.5">
      <c r="B94" s="7"/>
      <c r="C94" s="22" t="s">
        <v>28</v>
      </c>
      <c r="D94" s="170"/>
      <c r="E94" s="170"/>
      <c r="F94" s="170"/>
      <c r="G94" s="170"/>
      <c r="H94" s="170"/>
      <c r="I94" s="9"/>
      <c r="M94" s="149" t="str">
        <f>IF(M89&lt;&gt;"",M89&amp;CHAR(10),"")&amp;IF(M90&lt;&gt;"",M90&amp;CHAR(10),"")&amp;IF(M91&lt;&gt;"",M91&amp;CHAR(10),"")&amp;IF(M92&lt;&gt;"",M92&amp;CHAR(10),"")&amp;IF(M93&lt;&gt;"",M93,"")</f>
        <v/>
      </c>
    </row>
    <row r="95" spans="2:18" ht="15.6" thickBot="1" x14ac:dyDescent="0.5">
      <c r="B95" s="7"/>
      <c r="C95" s="8"/>
      <c r="D95" s="15"/>
      <c r="E95" s="15"/>
      <c r="F95" s="15"/>
      <c r="G95" s="15"/>
      <c r="H95" s="15"/>
      <c r="I95" s="9"/>
    </row>
    <row r="96" spans="2:18" ht="15.6" thickBot="1" x14ac:dyDescent="0.5">
      <c r="B96" s="7"/>
      <c r="C96" s="17" t="s">
        <v>21</v>
      </c>
      <c r="D96" s="129" t="str">
        <f>IF($A$1&gt;10,11,"")</f>
        <v/>
      </c>
      <c r="E96" s="15"/>
      <c r="F96" s="15"/>
      <c r="G96" s="15"/>
      <c r="H96" s="15"/>
      <c r="I96" s="9"/>
    </row>
    <row r="97" spans="2:18" ht="15.6" thickBot="1" x14ac:dyDescent="0.5">
      <c r="B97" s="7"/>
      <c r="C97" s="17" t="s">
        <v>138</v>
      </c>
      <c r="D97" s="336" t="str">
        <f>IF('1'!D23&lt;&gt;"",'1'!D23,"")</f>
        <v/>
      </c>
      <c r="E97" s="337"/>
      <c r="F97" s="337"/>
      <c r="G97" s="337"/>
      <c r="H97" s="338"/>
      <c r="I97" s="9"/>
      <c r="M97" s="148" t="str">
        <f>IF(D102&lt;&gt;"",D102,"")</f>
        <v/>
      </c>
      <c r="N97" s="148" t="str">
        <f>IF(E102&lt;&gt;"",E102,"")</f>
        <v/>
      </c>
      <c r="O97" s="148" t="str">
        <f>IF(F102&lt;&gt;"",F102,"")</f>
        <v/>
      </c>
      <c r="P97" s="148" t="str">
        <f>IF(G102&lt;&gt;"",G102,"")</f>
        <v/>
      </c>
      <c r="Q97" s="148" t="str">
        <f>IF(H102&lt;&gt;"",H102,"")</f>
        <v/>
      </c>
      <c r="R97" s="14" t="s">
        <v>242</v>
      </c>
    </row>
    <row r="98" spans="2:18" ht="15.6" thickBot="1" x14ac:dyDescent="0.5">
      <c r="B98" s="7"/>
      <c r="C98" s="17" t="s">
        <v>24</v>
      </c>
      <c r="D98" s="129" t="str">
        <f>IF('1'!E23&lt;&gt;"",'1'!E23,"")</f>
        <v/>
      </c>
      <c r="E98" s="129" t="str">
        <f>IF('1'!F23&lt;&gt;"",'1'!F23,"")</f>
        <v/>
      </c>
      <c r="F98" s="129" t="str">
        <f>IF('1'!G23&lt;&gt;"",'1'!G23,"")</f>
        <v/>
      </c>
      <c r="G98" s="129" t="str">
        <f>IF('1'!H23&lt;&gt;"",'1'!H23,"")</f>
        <v/>
      </c>
      <c r="H98" s="129" t="str">
        <f>IF('1'!I23&lt;&gt;"",'1'!I23,"")</f>
        <v/>
      </c>
      <c r="I98" s="9"/>
      <c r="M98" s="148" t="str">
        <f>IF(M97=N97,"",N97)</f>
        <v/>
      </c>
    </row>
    <row r="99" spans="2:18" x14ac:dyDescent="0.45">
      <c r="B99" s="7"/>
      <c r="C99" s="19" t="s">
        <v>26</v>
      </c>
      <c r="D99" s="166"/>
      <c r="E99" s="166"/>
      <c r="F99" s="166"/>
      <c r="G99" s="166"/>
      <c r="H99" s="166"/>
      <c r="I99" s="9"/>
      <c r="M99" s="148" t="str">
        <f>IF(M97=O97,"",IF(N97=O97,"",O97))</f>
        <v/>
      </c>
    </row>
    <row r="100" spans="2:18" x14ac:dyDescent="0.45">
      <c r="B100" s="7"/>
      <c r="C100" s="20" t="s">
        <v>37</v>
      </c>
      <c r="D100" s="167"/>
      <c r="E100" s="167"/>
      <c r="F100" s="167"/>
      <c r="G100" s="167"/>
      <c r="H100" s="167"/>
      <c r="I100" s="9"/>
      <c r="K100" s="14">
        <f>COUNTIF(D100:H100,"はい")</f>
        <v>0</v>
      </c>
      <c r="L100" s="14">
        <f>COUNTIF(D100:H100,"いいえ")</f>
        <v>0</v>
      </c>
      <c r="M100" s="145" t="str">
        <f>IF(M97=P97,"",IF(N97=P97,"",IF(O97=P97,"",P97)))</f>
        <v/>
      </c>
    </row>
    <row r="101" spans="2:18" x14ac:dyDescent="0.45">
      <c r="B101" s="7"/>
      <c r="C101" s="20" t="s">
        <v>27</v>
      </c>
      <c r="D101" s="167"/>
      <c r="E101" s="167"/>
      <c r="F101" s="167"/>
      <c r="G101" s="167"/>
      <c r="H101" s="167"/>
      <c r="I101" s="9"/>
      <c r="M101" s="148" t="str">
        <f>IF(M97=Q97,"",IF(N97=Q97,"",IF(O97=Q97,"",IF(P97=Q97,"",Q97))))</f>
        <v/>
      </c>
    </row>
    <row r="102" spans="2:18" ht="15.6" thickBot="1" x14ac:dyDescent="0.5">
      <c r="B102" s="7"/>
      <c r="C102" s="22" t="s">
        <v>28</v>
      </c>
      <c r="D102" s="170"/>
      <c r="E102" s="170"/>
      <c r="F102" s="170"/>
      <c r="G102" s="170"/>
      <c r="H102" s="170"/>
      <c r="I102" s="9"/>
      <c r="M102" s="149" t="str">
        <f>IF(M97&lt;&gt;"",M97&amp;CHAR(10),"")&amp;IF(M98&lt;&gt;"",M98&amp;CHAR(10),"")&amp;IF(M99&lt;&gt;"",M99&amp;CHAR(10),"")&amp;IF(M100&lt;&gt;"",M100&amp;CHAR(10),"")&amp;IF(M101&lt;&gt;"",M101,"")</f>
        <v/>
      </c>
    </row>
    <row r="103" spans="2:18" ht="15.6" thickBot="1" x14ac:dyDescent="0.5">
      <c r="B103" s="7"/>
      <c r="C103" s="8"/>
      <c r="D103" s="15"/>
      <c r="E103" s="15"/>
      <c r="F103" s="15"/>
      <c r="G103" s="15"/>
      <c r="H103" s="15"/>
      <c r="I103" s="9"/>
    </row>
    <row r="104" spans="2:18" ht="15.6" thickBot="1" x14ac:dyDescent="0.5">
      <c r="B104" s="7"/>
      <c r="C104" s="17" t="s">
        <v>21</v>
      </c>
      <c r="D104" s="129" t="str">
        <f>IF($A$1&gt;11,12,"")</f>
        <v/>
      </c>
      <c r="E104" s="15"/>
      <c r="F104" s="15"/>
      <c r="G104" s="15"/>
      <c r="H104" s="15"/>
      <c r="I104" s="9"/>
    </row>
    <row r="105" spans="2:18" ht="15.6" thickBot="1" x14ac:dyDescent="0.5">
      <c r="B105" s="7"/>
      <c r="C105" s="17" t="s">
        <v>138</v>
      </c>
      <c r="D105" s="336" t="str">
        <f>IF('1'!D24&lt;&gt;"",'1'!D24,"")</f>
        <v/>
      </c>
      <c r="E105" s="337"/>
      <c r="F105" s="337"/>
      <c r="G105" s="337"/>
      <c r="H105" s="338"/>
      <c r="I105" s="9"/>
      <c r="M105" s="148" t="str">
        <f>IF(D110&lt;&gt;"",D110,"")</f>
        <v/>
      </c>
      <c r="N105" s="148" t="str">
        <f>IF(E110&lt;&gt;"",E110,"")</f>
        <v/>
      </c>
      <c r="O105" s="148" t="str">
        <f>IF(F110&lt;&gt;"",F110,"")</f>
        <v/>
      </c>
      <c r="P105" s="148" t="str">
        <f>IF(G110&lt;&gt;"",G110,"")</f>
        <v/>
      </c>
      <c r="Q105" s="148" t="str">
        <f>IF(H110&lt;&gt;"",H110,"")</f>
        <v/>
      </c>
      <c r="R105" s="14" t="s">
        <v>242</v>
      </c>
    </row>
    <row r="106" spans="2:18" ht="15.6" thickBot="1" x14ac:dyDescent="0.5">
      <c r="B106" s="7"/>
      <c r="C106" s="17" t="s">
        <v>24</v>
      </c>
      <c r="D106" s="129" t="str">
        <f>IF('1'!E24&lt;&gt;"",'1'!E24,"")</f>
        <v/>
      </c>
      <c r="E106" s="129" t="str">
        <f>IF('1'!F24&lt;&gt;"",'1'!F24,"")</f>
        <v/>
      </c>
      <c r="F106" s="129" t="str">
        <f>IF('1'!G24&lt;&gt;"",'1'!G24,"")</f>
        <v/>
      </c>
      <c r="G106" s="129" t="str">
        <f>IF('1'!H24&lt;&gt;"",'1'!H24,"")</f>
        <v/>
      </c>
      <c r="H106" s="129" t="str">
        <f>IF('1'!I24&lt;&gt;"",'1'!I24,"")</f>
        <v/>
      </c>
      <c r="I106" s="9"/>
      <c r="M106" s="148" t="str">
        <f>IF(M105=N105,"",N105)</f>
        <v/>
      </c>
    </row>
    <row r="107" spans="2:18" x14ac:dyDescent="0.45">
      <c r="B107" s="7"/>
      <c r="C107" s="19" t="s">
        <v>26</v>
      </c>
      <c r="D107" s="166"/>
      <c r="E107" s="166"/>
      <c r="F107" s="166"/>
      <c r="G107" s="166"/>
      <c r="H107" s="166"/>
      <c r="I107" s="9"/>
      <c r="M107" s="148" t="str">
        <f>IF(M105=O105,"",IF(N105=O105,"",O105))</f>
        <v/>
      </c>
    </row>
    <row r="108" spans="2:18" x14ac:dyDescent="0.45">
      <c r="B108" s="7"/>
      <c r="C108" s="20" t="s">
        <v>37</v>
      </c>
      <c r="D108" s="167"/>
      <c r="E108" s="167"/>
      <c r="F108" s="167"/>
      <c r="G108" s="167"/>
      <c r="H108" s="167"/>
      <c r="I108" s="9"/>
      <c r="K108" s="14">
        <f>COUNTIF(D108:H108,"はい")</f>
        <v>0</v>
      </c>
      <c r="L108" s="14">
        <f>COUNTIF(D108:H108,"いいえ")</f>
        <v>0</v>
      </c>
      <c r="M108" s="145" t="str">
        <f>IF(M105=P105,"",IF(N105=P105,"",IF(O105=P105,"",P105)))</f>
        <v/>
      </c>
    </row>
    <row r="109" spans="2:18" x14ac:dyDescent="0.45">
      <c r="B109" s="7"/>
      <c r="C109" s="20" t="s">
        <v>27</v>
      </c>
      <c r="D109" s="167"/>
      <c r="E109" s="167"/>
      <c r="F109" s="167"/>
      <c r="G109" s="167"/>
      <c r="H109" s="167"/>
      <c r="I109" s="9"/>
      <c r="M109" s="148" t="str">
        <f>IF(M105=Q105,"",IF(N105=Q105,"",IF(O105=Q105,"",IF(P105=Q105,"",Q105))))</f>
        <v/>
      </c>
    </row>
    <row r="110" spans="2:18" ht="15.6" thickBot="1" x14ac:dyDescent="0.5">
      <c r="B110" s="7"/>
      <c r="C110" s="22" t="s">
        <v>28</v>
      </c>
      <c r="D110" s="170"/>
      <c r="E110" s="170"/>
      <c r="F110" s="170"/>
      <c r="G110" s="170"/>
      <c r="H110" s="170"/>
      <c r="I110" s="9"/>
      <c r="M110" s="149" t="str">
        <f>IF(M105&lt;&gt;"",M105&amp;CHAR(10),"")&amp;IF(M106&lt;&gt;"",M106&amp;CHAR(10),"")&amp;IF(M107&lt;&gt;"",M107&amp;CHAR(10),"")&amp;IF(M108&lt;&gt;"",M108&amp;CHAR(10),"")&amp;IF(M109&lt;&gt;"",M109,"")</f>
        <v/>
      </c>
    </row>
    <row r="111" spans="2:18" ht="15.6" thickBot="1" x14ac:dyDescent="0.5">
      <c r="B111" s="7"/>
      <c r="C111" s="8"/>
      <c r="D111" s="15"/>
      <c r="E111" s="15"/>
      <c r="F111" s="15"/>
      <c r="G111" s="15"/>
      <c r="H111" s="15"/>
      <c r="I111" s="9"/>
    </row>
    <row r="112" spans="2:18" ht="15.6" thickBot="1" x14ac:dyDescent="0.5">
      <c r="B112" s="7"/>
      <c r="C112" s="17" t="s">
        <v>21</v>
      </c>
      <c r="D112" s="129" t="str">
        <f>IF($A$1&gt;12,13,"")</f>
        <v/>
      </c>
      <c r="E112" s="15"/>
      <c r="F112" s="15"/>
      <c r="G112" s="15"/>
      <c r="H112" s="15"/>
      <c r="I112" s="9"/>
    </row>
    <row r="113" spans="2:18" ht="15.6" thickBot="1" x14ac:dyDescent="0.5">
      <c r="B113" s="7"/>
      <c r="C113" s="17" t="s">
        <v>138</v>
      </c>
      <c r="D113" s="336" t="str">
        <f>IF('1'!D25&lt;&gt;"",'1'!D25,"")</f>
        <v/>
      </c>
      <c r="E113" s="337"/>
      <c r="F113" s="337"/>
      <c r="G113" s="337"/>
      <c r="H113" s="338"/>
      <c r="I113" s="9"/>
      <c r="M113" s="148" t="str">
        <f>IF(D118&lt;&gt;"",D118,"")</f>
        <v/>
      </c>
      <c r="N113" s="148" t="str">
        <f>IF(E118&lt;&gt;"",E118,"")</f>
        <v/>
      </c>
      <c r="O113" s="148" t="str">
        <f>IF(F118&lt;&gt;"",F118,"")</f>
        <v/>
      </c>
      <c r="P113" s="148" t="str">
        <f>IF(G118&lt;&gt;"",G118,"")</f>
        <v/>
      </c>
      <c r="Q113" s="148" t="str">
        <f>IF(H118&lt;&gt;"",H118,"")</f>
        <v/>
      </c>
      <c r="R113" s="14" t="s">
        <v>242</v>
      </c>
    </row>
    <row r="114" spans="2:18" ht="15.6" thickBot="1" x14ac:dyDescent="0.5">
      <c r="B114" s="7"/>
      <c r="C114" s="17" t="s">
        <v>24</v>
      </c>
      <c r="D114" s="129" t="str">
        <f>IF('1'!E25&lt;&gt;"",'1'!E25,"")</f>
        <v/>
      </c>
      <c r="E114" s="129" t="str">
        <f>IF('1'!F25&lt;&gt;"",'1'!F25,"")</f>
        <v/>
      </c>
      <c r="F114" s="129" t="str">
        <f>IF('1'!G25&lt;&gt;"",'1'!G25,"")</f>
        <v/>
      </c>
      <c r="G114" s="129" t="str">
        <f>IF('1'!H25&lt;&gt;"",'1'!H25,"")</f>
        <v/>
      </c>
      <c r="H114" s="129" t="str">
        <f>IF('1'!I25&lt;&gt;"",'1'!I25,"")</f>
        <v/>
      </c>
      <c r="I114" s="9"/>
      <c r="M114" s="148" t="str">
        <f>IF(M113=N113,"",N113)</f>
        <v/>
      </c>
    </row>
    <row r="115" spans="2:18" x14ac:dyDescent="0.45">
      <c r="B115" s="7"/>
      <c r="C115" s="19" t="s">
        <v>26</v>
      </c>
      <c r="D115" s="166"/>
      <c r="E115" s="166"/>
      <c r="F115" s="166"/>
      <c r="G115" s="166"/>
      <c r="H115" s="166"/>
      <c r="I115" s="9"/>
      <c r="M115" s="148" t="str">
        <f>IF(M113=O113,"",IF(N113=O113,"",O113))</f>
        <v/>
      </c>
    </row>
    <row r="116" spans="2:18" x14ac:dyDescent="0.45">
      <c r="B116" s="7"/>
      <c r="C116" s="20" t="s">
        <v>37</v>
      </c>
      <c r="D116" s="167"/>
      <c r="E116" s="167"/>
      <c r="F116" s="167"/>
      <c r="G116" s="167"/>
      <c r="H116" s="167"/>
      <c r="I116" s="9"/>
      <c r="K116" s="14">
        <f>COUNTIF(D116:H116,"はい")</f>
        <v>0</v>
      </c>
      <c r="L116" s="14">
        <f>COUNTIF(D116:H116,"いいえ")</f>
        <v>0</v>
      </c>
      <c r="M116" s="145" t="str">
        <f>IF(M113=P113,"",IF(N113=P113,"",IF(O113=P113,"",P113)))</f>
        <v/>
      </c>
    </row>
    <row r="117" spans="2:18" x14ac:dyDescent="0.45">
      <c r="B117" s="7"/>
      <c r="C117" s="20" t="s">
        <v>27</v>
      </c>
      <c r="D117" s="167"/>
      <c r="E117" s="167"/>
      <c r="F117" s="167"/>
      <c r="G117" s="167"/>
      <c r="H117" s="167"/>
      <c r="I117" s="9"/>
      <c r="M117" s="148" t="str">
        <f>IF(M113=Q113,"",IF(N113=Q113,"",IF(O113=Q113,"",IF(P113=Q113,"",Q113))))</f>
        <v/>
      </c>
    </row>
    <row r="118" spans="2:18" ht="15.6" thickBot="1" x14ac:dyDescent="0.5">
      <c r="B118" s="7"/>
      <c r="C118" s="22" t="s">
        <v>28</v>
      </c>
      <c r="D118" s="170"/>
      <c r="E118" s="170"/>
      <c r="F118" s="170"/>
      <c r="G118" s="170"/>
      <c r="H118" s="170"/>
      <c r="I118" s="9"/>
      <c r="M118" s="149" t="str">
        <f>IF(M113&lt;&gt;"",M113&amp;CHAR(10),"")&amp;IF(M114&lt;&gt;"",M114&amp;CHAR(10),"")&amp;IF(M115&lt;&gt;"",M115&amp;CHAR(10),"")&amp;IF(M116&lt;&gt;"",M116&amp;CHAR(10),"")&amp;IF(M117&lt;&gt;"",M117,"")</f>
        <v/>
      </c>
    </row>
    <row r="119" spans="2:18" ht="15.6" thickBot="1" x14ac:dyDescent="0.5">
      <c r="B119" s="7"/>
      <c r="C119" s="8"/>
      <c r="D119" s="15"/>
      <c r="E119" s="15"/>
      <c r="F119" s="15"/>
      <c r="G119" s="15"/>
      <c r="H119" s="15"/>
      <c r="I119" s="9"/>
    </row>
    <row r="120" spans="2:18" ht="15.6" thickBot="1" x14ac:dyDescent="0.5">
      <c r="B120" s="7"/>
      <c r="C120" s="17" t="s">
        <v>21</v>
      </c>
      <c r="D120" s="129" t="str">
        <f>IF($A$1&gt;13,14,"")</f>
        <v/>
      </c>
      <c r="E120" s="15"/>
      <c r="F120" s="15"/>
      <c r="G120" s="15"/>
      <c r="H120" s="15"/>
      <c r="I120" s="9"/>
    </row>
    <row r="121" spans="2:18" ht="15.6" thickBot="1" x14ac:dyDescent="0.5">
      <c r="B121" s="7"/>
      <c r="C121" s="17" t="s">
        <v>138</v>
      </c>
      <c r="D121" s="336" t="str">
        <f>IF('1'!D26&lt;&gt;"",'1'!D26,"")</f>
        <v/>
      </c>
      <c r="E121" s="337"/>
      <c r="F121" s="337"/>
      <c r="G121" s="337"/>
      <c r="H121" s="338"/>
      <c r="I121" s="9"/>
      <c r="M121" s="148" t="str">
        <f>IF(D126&lt;&gt;"",D126,"")</f>
        <v/>
      </c>
      <c r="N121" s="148" t="str">
        <f>IF(E126&lt;&gt;"",E126,"")</f>
        <v/>
      </c>
      <c r="O121" s="148" t="str">
        <f>IF(F126&lt;&gt;"",F126,"")</f>
        <v/>
      </c>
      <c r="P121" s="148" t="str">
        <f>IF(G126&lt;&gt;"",G126,"")</f>
        <v/>
      </c>
      <c r="Q121" s="148" t="str">
        <f>IF(H126&lt;&gt;"",H126,"")</f>
        <v/>
      </c>
      <c r="R121" s="14" t="s">
        <v>242</v>
      </c>
    </row>
    <row r="122" spans="2:18" ht="15.6" thickBot="1" x14ac:dyDescent="0.5">
      <c r="B122" s="7"/>
      <c r="C122" s="17" t="s">
        <v>24</v>
      </c>
      <c r="D122" s="129" t="str">
        <f>IF('1'!E26&lt;&gt;"",'1'!E26,"")</f>
        <v/>
      </c>
      <c r="E122" s="129" t="str">
        <f>IF('1'!F26&lt;&gt;"",'1'!F26,"")</f>
        <v/>
      </c>
      <c r="F122" s="129" t="str">
        <f>IF('1'!G26&lt;&gt;"",'1'!G26,"")</f>
        <v/>
      </c>
      <c r="G122" s="129" t="str">
        <f>IF('1'!H26&lt;&gt;"",'1'!H26,"")</f>
        <v/>
      </c>
      <c r="H122" s="129" t="str">
        <f>IF('1'!I26&lt;&gt;"",'1'!I26,"")</f>
        <v/>
      </c>
      <c r="I122" s="9"/>
      <c r="M122" s="148" t="str">
        <f>IF(M121=N121,"",N121)</f>
        <v/>
      </c>
    </row>
    <row r="123" spans="2:18" x14ac:dyDescent="0.45">
      <c r="B123" s="7"/>
      <c r="C123" s="19" t="s">
        <v>26</v>
      </c>
      <c r="D123" s="166"/>
      <c r="E123" s="166"/>
      <c r="F123" s="166"/>
      <c r="G123" s="166"/>
      <c r="H123" s="166"/>
      <c r="I123" s="9"/>
      <c r="M123" s="148" t="str">
        <f>IF(M121=O121,"",IF(N121=O121,"",O121))</f>
        <v/>
      </c>
    </row>
    <row r="124" spans="2:18" x14ac:dyDescent="0.45">
      <c r="B124" s="7"/>
      <c r="C124" s="20" t="s">
        <v>37</v>
      </c>
      <c r="D124" s="167"/>
      <c r="E124" s="167"/>
      <c r="F124" s="167"/>
      <c r="G124" s="167"/>
      <c r="H124" s="167"/>
      <c r="I124" s="9"/>
      <c r="K124" s="14">
        <f>COUNTIF(D124:H124,"はい")</f>
        <v>0</v>
      </c>
      <c r="L124" s="14">
        <f>COUNTIF(D124:H124,"いいえ")</f>
        <v>0</v>
      </c>
      <c r="M124" s="145" t="str">
        <f>IF(M121=P121,"",IF(N121=P121,"",IF(O121=P121,"",P121)))</f>
        <v/>
      </c>
    </row>
    <row r="125" spans="2:18" x14ac:dyDescent="0.45">
      <c r="B125" s="7"/>
      <c r="C125" s="20" t="s">
        <v>27</v>
      </c>
      <c r="D125" s="167"/>
      <c r="E125" s="167"/>
      <c r="F125" s="167"/>
      <c r="G125" s="167"/>
      <c r="H125" s="167"/>
      <c r="I125" s="9"/>
      <c r="M125" s="148" t="str">
        <f>IF(M121=Q121,"",IF(N121=Q121,"",IF(O121=Q121,"",IF(P121=Q121,"",Q121))))</f>
        <v/>
      </c>
    </row>
    <row r="126" spans="2:18" ht="15.6" thickBot="1" x14ac:dyDescent="0.5">
      <c r="B126" s="7"/>
      <c r="C126" s="22" t="s">
        <v>28</v>
      </c>
      <c r="D126" s="170"/>
      <c r="E126" s="170"/>
      <c r="F126" s="170"/>
      <c r="G126" s="170"/>
      <c r="H126" s="170"/>
      <c r="I126" s="9"/>
      <c r="M126" s="149" t="str">
        <f>IF(M121&lt;&gt;"",M121&amp;CHAR(10),"")&amp;IF(M122&lt;&gt;"",M122&amp;CHAR(10),"")&amp;IF(M123&lt;&gt;"",M123&amp;CHAR(10),"")&amp;IF(M124&lt;&gt;"",M124&amp;CHAR(10),"")&amp;IF(M125&lt;&gt;"",M125,"")</f>
        <v/>
      </c>
    </row>
    <row r="127" spans="2:18" ht="15.6" thickBot="1" x14ac:dyDescent="0.5">
      <c r="B127" s="7"/>
      <c r="C127" s="8"/>
      <c r="D127" s="15"/>
      <c r="E127" s="15"/>
      <c r="F127" s="15"/>
      <c r="G127" s="15"/>
      <c r="H127" s="15"/>
      <c r="I127" s="9"/>
    </row>
    <row r="128" spans="2:18" ht="15.6" thickBot="1" x14ac:dyDescent="0.5">
      <c r="B128" s="7"/>
      <c r="C128" s="17" t="s">
        <v>21</v>
      </c>
      <c r="D128" s="129" t="str">
        <f>IF($A$1&gt;14,15,"")</f>
        <v/>
      </c>
      <c r="E128" s="15"/>
      <c r="F128" s="15"/>
      <c r="G128" s="15"/>
      <c r="H128" s="15"/>
      <c r="I128" s="9"/>
    </row>
    <row r="129" spans="2:18" ht="15.6" thickBot="1" x14ac:dyDescent="0.5">
      <c r="B129" s="7"/>
      <c r="C129" s="17" t="s">
        <v>138</v>
      </c>
      <c r="D129" s="336" t="str">
        <f>IF('1'!D27&lt;&gt;"",'1'!D27,"")</f>
        <v/>
      </c>
      <c r="E129" s="337"/>
      <c r="F129" s="337"/>
      <c r="G129" s="337"/>
      <c r="H129" s="338"/>
      <c r="I129" s="9"/>
      <c r="M129" s="148" t="str">
        <f>IF(D134&lt;&gt;"",D134,"")</f>
        <v/>
      </c>
      <c r="N129" s="148" t="str">
        <f>IF(E134&lt;&gt;"",E134,"")</f>
        <v/>
      </c>
      <c r="O129" s="148" t="str">
        <f>IF(F134&lt;&gt;"",F134,"")</f>
        <v/>
      </c>
      <c r="P129" s="148" t="str">
        <f>IF(G134&lt;&gt;"",G134,"")</f>
        <v/>
      </c>
      <c r="Q129" s="148" t="str">
        <f>IF(H134&lt;&gt;"",H134,"")</f>
        <v/>
      </c>
      <c r="R129" s="14" t="s">
        <v>242</v>
      </c>
    </row>
    <row r="130" spans="2:18" ht="15.6" thickBot="1" x14ac:dyDescent="0.5">
      <c r="B130" s="7"/>
      <c r="C130" s="17" t="s">
        <v>24</v>
      </c>
      <c r="D130" s="129" t="str">
        <f>IF('1'!E27&lt;&gt;"",'1'!E27,"")</f>
        <v/>
      </c>
      <c r="E130" s="129" t="str">
        <f>IF('1'!F27&lt;&gt;"",'1'!F27,"")</f>
        <v/>
      </c>
      <c r="F130" s="129" t="str">
        <f>IF('1'!G27&lt;&gt;"",'1'!G27,"")</f>
        <v/>
      </c>
      <c r="G130" s="129" t="str">
        <f>IF('1'!H27&lt;&gt;"",'1'!H27,"")</f>
        <v/>
      </c>
      <c r="H130" s="129" t="str">
        <f>IF('1'!I27&lt;&gt;"",'1'!I27,"")</f>
        <v/>
      </c>
      <c r="I130" s="9"/>
      <c r="M130" s="148" t="str">
        <f>IF(M129=N129,"",N129)</f>
        <v/>
      </c>
    </row>
    <row r="131" spans="2:18" x14ac:dyDescent="0.45">
      <c r="B131" s="7"/>
      <c r="C131" s="19" t="s">
        <v>26</v>
      </c>
      <c r="D131" s="166"/>
      <c r="E131" s="166"/>
      <c r="F131" s="166"/>
      <c r="G131" s="166"/>
      <c r="H131" s="166"/>
      <c r="I131" s="9"/>
      <c r="M131" s="148" t="str">
        <f>IF(M129=O129,"",IF(N129=O129,"",O129))</f>
        <v/>
      </c>
    </row>
    <row r="132" spans="2:18" x14ac:dyDescent="0.45">
      <c r="B132" s="7"/>
      <c r="C132" s="20" t="s">
        <v>37</v>
      </c>
      <c r="D132" s="167"/>
      <c r="E132" s="167"/>
      <c r="F132" s="167"/>
      <c r="G132" s="167"/>
      <c r="H132" s="167"/>
      <c r="I132" s="9"/>
      <c r="K132" s="14">
        <f>COUNTIF(D132:H132,"はい")</f>
        <v>0</v>
      </c>
      <c r="L132" s="14">
        <f>COUNTIF(D132:H132,"いいえ")</f>
        <v>0</v>
      </c>
      <c r="M132" s="145" t="str">
        <f>IF(M129=P129,"",IF(N129=P129,"",IF(O129=P129,"",P129)))</f>
        <v/>
      </c>
    </row>
    <row r="133" spans="2:18" x14ac:dyDescent="0.45">
      <c r="B133" s="7"/>
      <c r="C133" s="20" t="s">
        <v>27</v>
      </c>
      <c r="D133" s="167"/>
      <c r="E133" s="167"/>
      <c r="F133" s="167"/>
      <c r="G133" s="167"/>
      <c r="H133" s="167"/>
      <c r="I133" s="9"/>
      <c r="M133" s="148" t="str">
        <f>IF(M129=Q129,"",IF(N129=Q129,"",IF(O129=Q129,"",IF(P129=Q129,"",Q129))))</f>
        <v/>
      </c>
    </row>
    <row r="134" spans="2:18" ht="15.6" thickBot="1" x14ac:dyDescent="0.5">
      <c r="B134" s="7"/>
      <c r="C134" s="22" t="s">
        <v>28</v>
      </c>
      <c r="D134" s="170"/>
      <c r="E134" s="170"/>
      <c r="F134" s="170"/>
      <c r="G134" s="170"/>
      <c r="H134" s="170"/>
      <c r="I134" s="9"/>
      <c r="M134" s="149" t="str">
        <f>IF(M129&lt;&gt;"",M129&amp;CHAR(10),"")&amp;IF(M130&lt;&gt;"",M130&amp;CHAR(10),"")&amp;IF(M131&lt;&gt;"",M131&amp;CHAR(10),"")&amp;IF(M132&lt;&gt;"",M132&amp;CHAR(10),"")&amp;IF(M133&lt;&gt;"",M133,"")</f>
        <v/>
      </c>
    </row>
    <row r="135" spans="2:18" ht="15.6" thickBot="1" x14ac:dyDescent="0.5">
      <c r="B135" s="7"/>
      <c r="C135" s="8"/>
      <c r="D135" s="15"/>
      <c r="E135" s="15"/>
      <c r="F135" s="15"/>
      <c r="G135" s="15"/>
      <c r="H135" s="15"/>
      <c r="I135" s="9"/>
    </row>
    <row r="136" spans="2:18" ht="15.6" thickBot="1" x14ac:dyDescent="0.5">
      <c r="B136" s="7"/>
      <c r="C136" s="17" t="s">
        <v>21</v>
      </c>
      <c r="D136" s="129" t="str">
        <f>IF($A$1&gt;15,16,"")</f>
        <v/>
      </c>
      <c r="E136" s="15"/>
      <c r="F136" s="15"/>
      <c r="G136" s="15"/>
      <c r="H136" s="15"/>
      <c r="I136" s="9"/>
    </row>
    <row r="137" spans="2:18" ht="15.6" thickBot="1" x14ac:dyDescent="0.5">
      <c r="B137" s="7"/>
      <c r="C137" s="17" t="s">
        <v>138</v>
      </c>
      <c r="D137" s="336" t="str">
        <f>IF('1'!D28&lt;&gt;"",'1'!D28,"")</f>
        <v/>
      </c>
      <c r="E137" s="337"/>
      <c r="F137" s="337"/>
      <c r="G137" s="337"/>
      <c r="H137" s="338"/>
      <c r="I137" s="9"/>
      <c r="M137" s="148" t="str">
        <f>IF(D142&lt;&gt;"",D142,"")</f>
        <v/>
      </c>
      <c r="N137" s="148" t="str">
        <f>IF(E142&lt;&gt;"",E142,"")</f>
        <v/>
      </c>
      <c r="O137" s="148" t="str">
        <f>IF(F142&lt;&gt;"",F142,"")</f>
        <v/>
      </c>
      <c r="P137" s="148" t="str">
        <f>IF(G142&lt;&gt;"",G142,"")</f>
        <v/>
      </c>
      <c r="Q137" s="148" t="str">
        <f>IF(H142&lt;&gt;"",H142,"")</f>
        <v/>
      </c>
      <c r="R137" s="14" t="s">
        <v>242</v>
      </c>
    </row>
    <row r="138" spans="2:18" ht="15.6" thickBot="1" x14ac:dyDescent="0.5">
      <c r="B138" s="7"/>
      <c r="C138" s="17" t="s">
        <v>24</v>
      </c>
      <c r="D138" s="129" t="str">
        <f>IF('1'!E28&lt;&gt;"",'1'!E28,"")</f>
        <v/>
      </c>
      <c r="E138" s="129" t="str">
        <f>IF('1'!F28&lt;&gt;"",'1'!F28,"")</f>
        <v/>
      </c>
      <c r="F138" s="129" t="str">
        <f>IF('1'!G28&lt;&gt;"",'1'!G28,"")</f>
        <v/>
      </c>
      <c r="G138" s="129" t="str">
        <f>IF('1'!H28&lt;&gt;"",'1'!H28,"")</f>
        <v/>
      </c>
      <c r="H138" s="129" t="str">
        <f>IF('1'!I28&lt;&gt;"",'1'!I28,"")</f>
        <v/>
      </c>
      <c r="I138" s="9"/>
      <c r="M138" s="148" t="str">
        <f>IF(M137=N137,"",N137)</f>
        <v/>
      </c>
    </row>
    <row r="139" spans="2:18" x14ac:dyDescent="0.45">
      <c r="B139" s="7"/>
      <c r="C139" s="19" t="s">
        <v>26</v>
      </c>
      <c r="D139" s="166"/>
      <c r="E139" s="166"/>
      <c r="F139" s="166"/>
      <c r="G139" s="166"/>
      <c r="H139" s="166"/>
      <c r="I139" s="9"/>
      <c r="M139" s="148" t="str">
        <f>IF(M137=O137,"",IF(N137=O137,"",O137))</f>
        <v/>
      </c>
    </row>
    <row r="140" spans="2:18" x14ac:dyDescent="0.45">
      <c r="B140" s="7"/>
      <c r="C140" s="20" t="s">
        <v>37</v>
      </c>
      <c r="D140" s="167"/>
      <c r="E140" s="167"/>
      <c r="F140" s="167"/>
      <c r="G140" s="167"/>
      <c r="H140" s="167"/>
      <c r="I140" s="9"/>
      <c r="K140" s="14">
        <f>COUNTIF(D139:H139,"はい")</f>
        <v>0</v>
      </c>
      <c r="L140" s="14">
        <f>COUNTIF(D140:H140,"いいえ")</f>
        <v>0</v>
      </c>
      <c r="M140" s="145" t="str">
        <f>IF(M137=P137,"",IF(N137=P137,"",IF(O137=P137,"",P137)))</f>
        <v/>
      </c>
    </row>
    <row r="141" spans="2:18" x14ac:dyDescent="0.45">
      <c r="B141" s="7"/>
      <c r="C141" s="20" t="s">
        <v>27</v>
      </c>
      <c r="D141" s="167"/>
      <c r="E141" s="167"/>
      <c r="F141" s="167"/>
      <c r="G141" s="167"/>
      <c r="H141" s="167"/>
      <c r="I141" s="9"/>
      <c r="M141" s="148" t="str">
        <f>IF(M137=Q137,"",IF(N137=Q137,"",IF(O137=Q137,"",IF(P137=Q137,"",Q137))))</f>
        <v/>
      </c>
    </row>
    <row r="142" spans="2:18" ht="15.6" thickBot="1" x14ac:dyDescent="0.5">
      <c r="B142" s="7"/>
      <c r="C142" s="22" t="s">
        <v>28</v>
      </c>
      <c r="D142" s="170"/>
      <c r="E142" s="170"/>
      <c r="F142" s="170"/>
      <c r="G142" s="170"/>
      <c r="H142" s="170"/>
      <c r="I142" s="9"/>
      <c r="M142" s="149" t="str">
        <f>IF(M137&lt;&gt;"",M137&amp;CHAR(10),"")&amp;IF(M138&lt;&gt;"",M138&amp;CHAR(10),"")&amp;IF(M139&lt;&gt;"",M139&amp;CHAR(10),"")&amp;IF(M140&lt;&gt;"",M140&amp;CHAR(10),"")&amp;IF(M141&lt;&gt;"",M141,"")</f>
        <v/>
      </c>
    </row>
    <row r="143" spans="2:18" ht="15.6" thickBot="1" x14ac:dyDescent="0.5">
      <c r="B143" s="7"/>
      <c r="C143" s="8"/>
      <c r="D143" s="15"/>
      <c r="E143" s="15"/>
      <c r="F143" s="15"/>
      <c r="G143" s="15"/>
      <c r="H143" s="15"/>
      <c r="I143" s="9"/>
    </row>
    <row r="144" spans="2:18" ht="15.6" thickBot="1" x14ac:dyDescent="0.5">
      <c r="B144" s="7"/>
      <c r="C144" s="17" t="s">
        <v>21</v>
      </c>
      <c r="D144" s="129" t="str">
        <f>IF($A$1&gt;16,17,"")</f>
        <v/>
      </c>
      <c r="E144" s="15"/>
      <c r="F144" s="15"/>
      <c r="G144" s="15"/>
      <c r="H144" s="15"/>
      <c r="I144" s="9"/>
    </row>
    <row r="145" spans="2:18" ht="15.6" thickBot="1" x14ac:dyDescent="0.5">
      <c r="B145" s="7"/>
      <c r="C145" s="17" t="s">
        <v>138</v>
      </c>
      <c r="D145" s="336" t="str">
        <f>IF('1'!D29&lt;&gt;"",'1'!D29,"")</f>
        <v/>
      </c>
      <c r="E145" s="337"/>
      <c r="F145" s="337"/>
      <c r="G145" s="337"/>
      <c r="H145" s="338"/>
      <c r="I145" s="9"/>
      <c r="M145" s="148" t="str">
        <f>IF(D150&lt;&gt;"",D150,"")</f>
        <v/>
      </c>
      <c r="N145" s="148" t="str">
        <f>IF(E150&lt;&gt;"",E150,"")</f>
        <v/>
      </c>
      <c r="O145" s="148" t="str">
        <f>IF(F150&lt;&gt;"",F150,"")</f>
        <v/>
      </c>
      <c r="P145" s="148" t="str">
        <f>IF(G150&lt;&gt;"",G150,"")</f>
        <v/>
      </c>
      <c r="Q145" s="148" t="str">
        <f>IF(H150&lt;&gt;"",H150,"")</f>
        <v/>
      </c>
      <c r="R145" s="14" t="s">
        <v>242</v>
      </c>
    </row>
    <row r="146" spans="2:18" ht="15.6" thickBot="1" x14ac:dyDescent="0.5">
      <c r="B146" s="7"/>
      <c r="C146" s="17" t="s">
        <v>24</v>
      </c>
      <c r="D146" s="129" t="str">
        <f>IF('1'!E29&lt;&gt;"",'1'!E29,"")</f>
        <v/>
      </c>
      <c r="E146" s="129" t="str">
        <f>IF('1'!F29&lt;&gt;"",'1'!F29,"")</f>
        <v/>
      </c>
      <c r="F146" s="129" t="str">
        <f>IF('1'!G29&lt;&gt;"",'1'!G29,"")</f>
        <v/>
      </c>
      <c r="G146" s="129" t="str">
        <f>IF('1'!H29&lt;&gt;"",'1'!H29,"")</f>
        <v/>
      </c>
      <c r="H146" s="129" t="str">
        <f>IF('1'!I29&lt;&gt;"",'1'!I29,"")</f>
        <v/>
      </c>
      <c r="I146" s="9"/>
      <c r="M146" s="148" t="str">
        <f>IF(M145=N145,"",N145)</f>
        <v/>
      </c>
    </row>
    <row r="147" spans="2:18" x14ac:dyDescent="0.45">
      <c r="B147" s="7"/>
      <c r="C147" s="19" t="s">
        <v>26</v>
      </c>
      <c r="D147" s="166"/>
      <c r="E147" s="166"/>
      <c r="F147" s="166"/>
      <c r="G147" s="166"/>
      <c r="H147" s="166"/>
      <c r="I147" s="9"/>
      <c r="M147" s="148" t="str">
        <f>IF(M145=O145,"",IF(N145=O145,"",O145))</f>
        <v/>
      </c>
    </row>
    <row r="148" spans="2:18" x14ac:dyDescent="0.45">
      <c r="B148" s="7"/>
      <c r="C148" s="20" t="s">
        <v>37</v>
      </c>
      <c r="D148" s="167"/>
      <c r="E148" s="167"/>
      <c r="F148" s="167"/>
      <c r="G148" s="167"/>
      <c r="H148" s="167"/>
      <c r="I148" s="9"/>
      <c r="K148" s="14">
        <f>COUNTIF(D147:H147,"はい")</f>
        <v>0</v>
      </c>
      <c r="L148" s="14">
        <f>COUNTIF(D148:H148,"いいえ")</f>
        <v>0</v>
      </c>
      <c r="M148" s="145" t="str">
        <f>IF(M145=P145,"",IF(N145=P145,"",IF(O145=P145,"",P145)))</f>
        <v/>
      </c>
    </row>
    <row r="149" spans="2:18" x14ac:dyDescent="0.45">
      <c r="B149" s="7"/>
      <c r="C149" s="20" t="s">
        <v>27</v>
      </c>
      <c r="D149" s="167"/>
      <c r="E149" s="167"/>
      <c r="F149" s="167"/>
      <c r="G149" s="167"/>
      <c r="H149" s="167"/>
      <c r="I149" s="9"/>
      <c r="M149" s="148" t="str">
        <f>IF(M145=Q145,"",IF(N145=Q145,"",IF(O145=Q145,"",IF(P145=Q145,"",Q145))))</f>
        <v/>
      </c>
    </row>
    <row r="150" spans="2:18" ht="15.6" thickBot="1" x14ac:dyDescent="0.5">
      <c r="B150" s="7"/>
      <c r="C150" s="22" t="s">
        <v>28</v>
      </c>
      <c r="D150" s="170"/>
      <c r="E150" s="170"/>
      <c r="F150" s="170"/>
      <c r="G150" s="170"/>
      <c r="H150" s="170"/>
      <c r="I150" s="9"/>
      <c r="M150" s="149" t="str">
        <f>IF(M145&lt;&gt;"",M145&amp;CHAR(10),"")&amp;IF(M146&lt;&gt;"",M146&amp;CHAR(10),"")&amp;IF(M147&lt;&gt;"",M147&amp;CHAR(10),"")&amp;IF(M148&lt;&gt;"",M148&amp;CHAR(10),"")&amp;IF(M149&lt;&gt;"",M149,"")</f>
        <v/>
      </c>
    </row>
    <row r="151" spans="2:18" ht="15.6" thickBot="1" x14ac:dyDescent="0.5">
      <c r="B151" s="7"/>
      <c r="C151" s="8"/>
      <c r="D151" s="15"/>
      <c r="E151" s="15"/>
      <c r="F151" s="15"/>
      <c r="G151" s="15"/>
      <c r="H151" s="15"/>
      <c r="I151" s="9"/>
    </row>
    <row r="152" spans="2:18" ht="15.6" thickBot="1" x14ac:dyDescent="0.5">
      <c r="B152" s="7"/>
      <c r="C152" s="17" t="s">
        <v>21</v>
      </c>
      <c r="D152" s="129" t="str">
        <f>IF($A$1&gt;17,18,"")</f>
        <v/>
      </c>
      <c r="E152" s="15"/>
      <c r="F152" s="15"/>
      <c r="G152" s="15"/>
      <c r="H152" s="15"/>
      <c r="I152" s="9"/>
    </row>
    <row r="153" spans="2:18" ht="15.6" thickBot="1" x14ac:dyDescent="0.5">
      <c r="B153" s="7"/>
      <c r="C153" s="17" t="s">
        <v>138</v>
      </c>
      <c r="D153" s="336" t="str">
        <f>IF('1'!D30&lt;&gt;"",'1'!D30,"")</f>
        <v/>
      </c>
      <c r="E153" s="337"/>
      <c r="F153" s="337"/>
      <c r="G153" s="337"/>
      <c r="H153" s="338"/>
      <c r="I153" s="9"/>
      <c r="M153" s="148" t="str">
        <f>IF(D158&lt;&gt;"",D158,"")</f>
        <v/>
      </c>
      <c r="N153" s="148" t="str">
        <f>IF(E158&lt;&gt;"",E158,"")</f>
        <v/>
      </c>
      <c r="O153" s="148" t="str">
        <f>IF(F158&lt;&gt;"",F158,"")</f>
        <v/>
      </c>
      <c r="P153" s="148" t="str">
        <f>IF(G158&lt;&gt;"",G158,"")</f>
        <v/>
      </c>
      <c r="Q153" s="148" t="str">
        <f>IF(H158&lt;&gt;"",H158,"")</f>
        <v/>
      </c>
      <c r="R153" s="14" t="s">
        <v>242</v>
      </c>
    </row>
    <row r="154" spans="2:18" ht="15.6" thickBot="1" x14ac:dyDescent="0.5">
      <c r="B154" s="7"/>
      <c r="C154" s="17" t="s">
        <v>24</v>
      </c>
      <c r="D154" s="129" t="str">
        <f>IF('1'!E30&lt;&gt;"",'1'!E30,"")</f>
        <v/>
      </c>
      <c r="E154" s="129" t="str">
        <f>IF('1'!F30&lt;&gt;"",'1'!F30,"")</f>
        <v/>
      </c>
      <c r="F154" s="129" t="str">
        <f>IF('1'!G30&lt;&gt;"",'1'!G30,"")</f>
        <v/>
      </c>
      <c r="G154" s="129" t="str">
        <f>IF('1'!H30&lt;&gt;"",'1'!H30,"")</f>
        <v/>
      </c>
      <c r="H154" s="129" t="str">
        <f>IF('1'!I30&lt;&gt;"",'1'!I30,"")</f>
        <v/>
      </c>
      <c r="I154" s="9"/>
      <c r="M154" s="148" t="str">
        <f>IF(M153=N153,"",N153)</f>
        <v/>
      </c>
    </row>
    <row r="155" spans="2:18" x14ac:dyDescent="0.45">
      <c r="B155" s="7"/>
      <c r="C155" s="19" t="s">
        <v>26</v>
      </c>
      <c r="D155" s="166"/>
      <c r="E155" s="166"/>
      <c r="F155" s="166"/>
      <c r="G155" s="166"/>
      <c r="H155" s="166"/>
      <c r="I155" s="9"/>
      <c r="M155" s="148" t="str">
        <f>IF(M153=O153,"",IF(N153=O153,"",O153))</f>
        <v/>
      </c>
    </row>
    <row r="156" spans="2:18" x14ac:dyDescent="0.45">
      <c r="B156" s="7"/>
      <c r="C156" s="20" t="s">
        <v>37</v>
      </c>
      <c r="D156" s="167"/>
      <c r="E156" s="167"/>
      <c r="F156" s="167"/>
      <c r="G156" s="167"/>
      <c r="H156" s="167"/>
      <c r="I156" s="9"/>
      <c r="K156" s="14">
        <f>COUNTIF(D155:H155,"はい")</f>
        <v>0</v>
      </c>
      <c r="L156" s="14">
        <f>COUNTIF(D156:H156,"いいえ")</f>
        <v>0</v>
      </c>
      <c r="M156" s="145" t="str">
        <f>IF(M153=P153,"",IF(N153=P153,"",IF(O153=P153,"",P153)))</f>
        <v/>
      </c>
    </row>
    <row r="157" spans="2:18" x14ac:dyDescent="0.45">
      <c r="B157" s="7"/>
      <c r="C157" s="20" t="s">
        <v>27</v>
      </c>
      <c r="D157" s="167"/>
      <c r="E157" s="167"/>
      <c r="F157" s="167"/>
      <c r="G157" s="167"/>
      <c r="H157" s="167"/>
      <c r="I157" s="9"/>
      <c r="M157" s="148" t="str">
        <f>IF(M153=Q153,"",IF(N153=Q153,"",IF(O153=Q153,"",IF(P153=Q153,"",Q153))))</f>
        <v/>
      </c>
    </row>
    <row r="158" spans="2:18" ht="15.6" thickBot="1" x14ac:dyDescent="0.5">
      <c r="B158" s="7"/>
      <c r="C158" s="22" t="s">
        <v>28</v>
      </c>
      <c r="D158" s="170"/>
      <c r="E158" s="170"/>
      <c r="F158" s="170"/>
      <c r="G158" s="170"/>
      <c r="H158" s="170"/>
      <c r="I158" s="9"/>
      <c r="M158" s="149" t="str">
        <f>IF(M153&lt;&gt;"",M153&amp;CHAR(10),"")&amp;IF(M154&lt;&gt;"",M154&amp;CHAR(10),"")&amp;IF(M155&lt;&gt;"",M155&amp;CHAR(10),"")&amp;IF(M156&lt;&gt;"",M156&amp;CHAR(10),"")&amp;IF(M157&lt;&gt;"",M157,"")</f>
        <v/>
      </c>
    </row>
    <row r="159" spans="2:18" ht="15.6" thickBot="1" x14ac:dyDescent="0.5">
      <c r="B159" s="7"/>
      <c r="C159" s="8"/>
      <c r="D159" s="15"/>
      <c r="E159" s="15"/>
      <c r="F159" s="15"/>
      <c r="G159" s="15"/>
      <c r="H159" s="15"/>
      <c r="I159" s="9"/>
    </row>
    <row r="160" spans="2:18" ht="15.6" thickBot="1" x14ac:dyDescent="0.5">
      <c r="B160" s="7"/>
      <c r="C160" s="17" t="s">
        <v>21</v>
      </c>
      <c r="D160" s="129" t="str">
        <f>IF($A$1&gt;18,19,"")</f>
        <v/>
      </c>
      <c r="E160" s="15"/>
      <c r="F160" s="15"/>
      <c r="G160" s="15"/>
      <c r="H160" s="15"/>
      <c r="I160" s="9"/>
    </row>
    <row r="161" spans="2:18" ht="15.6" thickBot="1" x14ac:dyDescent="0.5">
      <c r="B161" s="7"/>
      <c r="C161" s="17" t="s">
        <v>138</v>
      </c>
      <c r="D161" s="336" t="str">
        <f>IF('1'!D31&lt;&gt;"",'1'!D31,"")</f>
        <v/>
      </c>
      <c r="E161" s="337"/>
      <c r="F161" s="337"/>
      <c r="G161" s="337"/>
      <c r="H161" s="338"/>
      <c r="I161" s="9"/>
      <c r="M161" s="148" t="str">
        <f>IF(D166&lt;&gt;"",D166,"")</f>
        <v/>
      </c>
      <c r="N161" s="148" t="str">
        <f>IF(E166&lt;&gt;"",E166,"")</f>
        <v/>
      </c>
      <c r="O161" s="148" t="str">
        <f>IF(F166&lt;&gt;"",F166,"")</f>
        <v/>
      </c>
      <c r="P161" s="148" t="str">
        <f>IF(G166&lt;&gt;"",G166,"")</f>
        <v/>
      </c>
      <c r="Q161" s="148" t="str">
        <f>IF(H166&lt;&gt;"",H166,"")</f>
        <v/>
      </c>
      <c r="R161" s="14" t="s">
        <v>242</v>
      </c>
    </row>
    <row r="162" spans="2:18" ht="15.6" thickBot="1" x14ac:dyDescent="0.5">
      <c r="B162" s="7"/>
      <c r="C162" s="17" t="s">
        <v>24</v>
      </c>
      <c r="D162" s="129" t="str">
        <f>IF('1'!E31&lt;&gt;"",'1'!E31,"")</f>
        <v/>
      </c>
      <c r="E162" s="129" t="str">
        <f>IF('1'!F31&lt;&gt;"",'1'!F31,"")</f>
        <v/>
      </c>
      <c r="F162" s="129" t="str">
        <f>IF('1'!G31&lt;&gt;"",'1'!G31,"")</f>
        <v/>
      </c>
      <c r="G162" s="129" t="str">
        <f>IF('1'!H31&lt;&gt;"",'1'!H31,"")</f>
        <v/>
      </c>
      <c r="H162" s="129" t="str">
        <f>IF('1'!I31&lt;&gt;"",'1'!I31,"")</f>
        <v/>
      </c>
      <c r="I162" s="9"/>
      <c r="M162" s="148" t="str">
        <f>IF(M161=N161,"",N161)</f>
        <v/>
      </c>
    </row>
    <row r="163" spans="2:18" x14ac:dyDescent="0.45">
      <c r="B163" s="7"/>
      <c r="C163" s="19" t="s">
        <v>26</v>
      </c>
      <c r="D163" s="166"/>
      <c r="E163" s="166"/>
      <c r="F163" s="166"/>
      <c r="G163" s="166"/>
      <c r="H163" s="166"/>
      <c r="I163" s="9"/>
      <c r="M163" s="148" t="str">
        <f>IF(M161=O161,"",IF(N161=O161,"",O161))</f>
        <v/>
      </c>
    </row>
    <row r="164" spans="2:18" x14ac:dyDescent="0.45">
      <c r="B164" s="7"/>
      <c r="C164" s="20" t="s">
        <v>37</v>
      </c>
      <c r="D164" s="167"/>
      <c r="E164" s="167"/>
      <c r="F164" s="167"/>
      <c r="G164" s="167"/>
      <c r="H164" s="167"/>
      <c r="I164" s="9"/>
      <c r="K164" s="14">
        <f>COUNTIF(D163:H163,"はい")</f>
        <v>0</v>
      </c>
      <c r="L164" s="14">
        <f>COUNTIF(D164:H164,"いいえ")</f>
        <v>0</v>
      </c>
      <c r="M164" s="145" t="str">
        <f>IF(M161=P161,"",IF(N161=P161,"",IF(O161=P161,"",P161)))</f>
        <v/>
      </c>
    </row>
    <row r="165" spans="2:18" x14ac:dyDescent="0.45">
      <c r="B165" s="7"/>
      <c r="C165" s="20" t="s">
        <v>27</v>
      </c>
      <c r="D165" s="167"/>
      <c r="E165" s="167"/>
      <c r="F165" s="167"/>
      <c r="G165" s="167"/>
      <c r="H165" s="167"/>
      <c r="I165" s="9"/>
      <c r="M165" s="148" t="str">
        <f>IF(M161=Q161,"",IF(N161=Q161,"",IF(O161=Q161,"",IF(P161=Q161,"",Q161))))</f>
        <v/>
      </c>
    </row>
    <row r="166" spans="2:18" ht="15.6" thickBot="1" x14ac:dyDescent="0.5">
      <c r="B166" s="7"/>
      <c r="C166" s="22" t="s">
        <v>28</v>
      </c>
      <c r="D166" s="170"/>
      <c r="E166" s="170"/>
      <c r="F166" s="170"/>
      <c r="G166" s="170"/>
      <c r="H166" s="170"/>
      <c r="I166" s="9"/>
      <c r="M166" s="149" t="str">
        <f>IF(M161&lt;&gt;"",M161&amp;CHAR(10),"")&amp;IF(M162&lt;&gt;"",M162&amp;CHAR(10),"")&amp;IF(M163&lt;&gt;"",M163&amp;CHAR(10),"")&amp;IF(M164&lt;&gt;"",M164&amp;CHAR(10),"")&amp;IF(M165&lt;&gt;"",M165,"")</f>
        <v/>
      </c>
    </row>
    <row r="167" spans="2:18" ht="15.6" thickBot="1" x14ac:dyDescent="0.5">
      <c r="B167" s="7"/>
      <c r="C167" s="8"/>
      <c r="D167" s="15"/>
      <c r="E167" s="15"/>
      <c r="F167" s="15"/>
      <c r="G167" s="15"/>
      <c r="H167" s="15"/>
      <c r="I167" s="9"/>
    </row>
    <row r="168" spans="2:18" ht="15.6" thickBot="1" x14ac:dyDescent="0.5">
      <c r="B168" s="7"/>
      <c r="C168" s="17" t="s">
        <v>21</v>
      </c>
      <c r="D168" s="129" t="str">
        <f>IF($A$1&gt;19,20,"")</f>
        <v/>
      </c>
      <c r="E168" s="15"/>
      <c r="F168" s="15"/>
      <c r="G168" s="15"/>
      <c r="H168" s="15"/>
      <c r="I168" s="9"/>
    </row>
    <row r="169" spans="2:18" ht="15.6" thickBot="1" x14ac:dyDescent="0.5">
      <c r="B169" s="7"/>
      <c r="C169" s="17" t="s">
        <v>138</v>
      </c>
      <c r="D169" s="336" t="str">
        <f>IF('1'!D32&lt;&gt;"",'1'!D32,"")</f>
        <v/>
      </c>
      <c r="E169" s="337"/>
      <c r="F169" s="337"/>
      <c r="G169" s="337"/>
      <c r="H169" s="338"/>
      <c r="I169" s="9"/>
      <c r="M169" s="148" t="str">
        <f>IF(D174&lt;&gt;"",D174,"")</f>
        <v/>
      </c>
      <c r="N169" s="148" t="str">
        <f>IF(E174&lt;&gt;"",E174,"")</f>
        <v/>
      </c>
      <c r="O169" s="148" t="str">
        <f>IF(F174&lt;&gt;"",F174,"")</f>
        <v/>
      </c>
      <c r="P169" s="148" t="str">
        <f>IF(G174&lt;&gt;"",G174,"")</f>
        <v/>
      </c>
      <c r="Q169" s="148" t="str">
        <f>IF(H174&lt;&gt;"",H174,"")</f>
        <v/>
      </c>
      <c r="R169" s="14" t="s">
        <v>242</v>
      </c>
    </row>
    <row r="170" spans="2:18" ht="15.6" thickBot="1" x14ac:dyDescent="0.5">
      <c r="B170" s="7"/>
      <c r="C170" s="17" t="s">
        <v>24</v>
      </c>
      <c r="D170" s="129" t="str">
        <f>IF('1'!E32&lt;&gt;"",'1'!E32,"")</f>
        <v/>
      </c>
      <c r="E170" s="129" t="str">
        <f>IF('1'!F32&lt;&gt;"",'1'!F32,"")</f>
        <v/>
      </c>
      <c r="F170" s="129" t="str">
        <f>IF('1'!G32&lt;&gt;"",'1'!G32,"")</f>
        <v/>
      </c>
      <c r="G170" s="129" t="str">
        <f>IF('1'!H32&lt;&gt;"",'1'!H32,"")</f>
        <v/>
      </c>
      <c r="H170" s="129" t="str">
        <f>IF('1'!I32&lt;&gt;"",'1'!I32,"")</f>
        <v/>
      </c>
      <c r="I170" s="9"/>
      <c r="M170" s="148" t="str">
        <f>IF(M169=N169,"",N169)</f>
        <v/>
      </c>
    </row>
    <row r="171" spans="2:18" x14ac:dyDescent="0.45">
      <c r="B171" s="7"/>
      <c r="C171" s="19" t="s">
        <v>26</v>
      </c>
      <c r="D171" s="166"/>
      <c r="E171" s="166"/>
      <c r="F171" s="166"/>
      <c r="G171" s="166"/>
      <c r="H171" s="166"/>
      <c r="I171" s="9"/>
      <c r="M171" s="148" t="str">
        <f>IF(M169=O169,"",IF(N169=O169,"",O169))</f>
        <v/>
      </c>
    </row>
    <row r="172" spans="2:18" x14ac:dyDescent="0.45">
      <c r="B172" s="7"/>
      <c r="C172" s="20" t="s">
        <v>37</v>
      </c>
      <c r="D172" s="167"/>
      <c r="E172" s="167"/>
      <c r="F172" s="167"/>
      <c r="G172" s="167"/>
      <c r="H172" s="167"/>
      <c r="I172" s="9"/>
      <c r="K172" s="14">
        <f>COUNTIF(D171:H171,"はい")</f>
        <v>0</v>
      </c>
      <c r="L172" s="14">
        <f>COUNTIF(D172:H172,"いいえ")</f>
        <v>0</v>
      </c>
      <c r="M172" s="145" t="str">
        <f>IF(M169=P169,"",IF(N169=P169,"",IF(O169=P169,"",P169)))</f>
        <v/>
      </c>
    </row>
    <row r="173" spans="2:18" x14ac:dyDescent="0.45">
      <c r="B173" s="7"/>
      <c r="C173" s="20" t="s">
        <v>27</v>
      </c>
      <c r="D173" s="167"/>
      <c r="E173" s="167"/>
      <c r="F173" s="167"/>
      <c r="G173" s="167"/>
      <c r="H173" s="167"/>
      <c r="I173" s="9"/>
      <c r="M173" s="148" t="str">
        <f>IF(M169=Q169,"",IF(N169=Q169,"",IF(O169=Q169,"",IF(P169=Q169,"",Q169))))</f>
        <v/>
      </c>
    </row>
    <row r="174" spans="2:18" ht="15.6" thickBot="1" x14ac:dyDescent="0.5">
      <c r="B174" s="7"/>
      <c r="C174" s="22" t="s">
        <v>28</v>
      </c>
      <c r="D174" s="170"/>
      <c r="E174" s="170"/>
      <c r="F174" s="170"/>
      <c r="G174" s="170"/>
      <c r="H174" s="170"/>
      <c r="I174" s="9"/>
      <c r="M174" s="149" t="str">
        <f>IF(M169&lt;&gt;"",M169&amp;CHAR(10),"")&amp;IF(M170&lt;&gt;"",M170&amp;CHAR(10),"")&amp;IF(M171&lt;&gt;"",M171&amp;CHAR(10),"")&amp;IF(M172&lt;&gt;"",M172&amp;CHAR(10),"")&amp;IF(M173&lt;&gt;"",M173,"")</f>
        <v/>
      </c>
    </row>
    <row r="175" spans="2:18" x14ac:dyDescent="0.45">
      <c r="B175" s="7"/>
      <c r="C175" s="8"/>
      <c r="D175" s="8"/>
      <c r="E175" s="8"/>
      <c r="F175" s="8"/>
      <c r="G175" s="8"/>
      <c r="H175" s="8"/>
      <c r="I175" s="9"/>
    </row>
    <row r="176" spans="2:18" x14ac:dyDescent="0.45">
      <c r="B176" s="11"/>
      <c r="C176" s="12"/>
      <c r="D176" s="12"/>
      <c r="E176" s="12"/>
      <c r="F176" s="12"/>
      <c r="G176" s="12"/>
      <c r="H176" s="12"/>
      <c r="I176" s="13"/>
    </row>
    <row r="177" x14ac:dyDescent="0.45"/>
  </sheetData>
  <mergeCells count="23">
    <mergeCell ref="B3:I3"/>
    <mergeCell ref="G5:H5"/>
    <mergeCell ref="D8:H8"/>
    <mergeCell ref="D17:H17"/>
    <mergeCell ref="D25:H25"/>
    <mergeCell ref="D33:H33"/>
    <mergeCell ref="D41:H41"/>
    <mergeCell ref="D49:H49"/>
    <mergeCell ref="D57:H57"/>
    <mergeCell ref="D105:H105"/>
    <mergeCell ref="D65:H65"/>
    <mergeCell ref="D73:H73"/>
    <mergeCell ref="D81:H81"/>
    <mergeCell ref="D89:H89"/>
    <mergeCell ref="D97:H97"/>
    <mergeCell ref="D145:H145"/>
    <mergeCell ref="D153:H153"/>
    <mergeCell ref="D161:H161"/>
    <mergeCell ref="D169:H169"/>
    <mergeCell ref="D113:H113"/>
    <mergeCell ref="D121:H121"/>
    <mergeCell ref="D129:H129"/>
    <mergeCell ref="D137:H137"/>
  </mergeCells>
  <phoneticPr fontId="1"/>
  <dataValidations count="1">
    <dataValidation type="list" allowBlank="1" showInputMessage="1" showErrorMessage="1" sqref="D20:H20 D172:H172 D28:H28 D36:H36 D44:H44 D52:H52 D68:H68 D76:H76 D84:H84 D92:H92 D100:H100 D108:H108 D116:H116 D124:H124 D132:H132 D140:H140 D148:H148 D156:H156 D164:H164 D60:H60" xr:uid="{00000000-0002-0000-0100-000000000000}">
      <formula1>"はい,いいえ"</formula1>
    </dataValidation>
  </dataValidations>
  <hyperlinks>
    <hyperlink ref="G5:H5" location="'3'!A1" display="入力後、次のシートに移動"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19"/>
  <sheetViews>
    <sheetView zoomScale="40" zoomScaleNormal="40" workbookViewId="0">
      <pane ySplit="14" topLeftCell="A15" activePane="bottomLeft" state="frozen"/>
      <selection activeCell="B1" sqref="B1"/>
      <selection pane="bottomLeft" activeCell="Q1" sqref="Q1:XFD1048576"/>
    </sheetView>
  </sheetViews>
  <sheetFormatPr defaultColWidth="0" defaultRowHeight="15" zeroHeight="1" x14ac:dyDescent="0.45"/>
  <cols>
    <col min="1" max="2" width="2.59765625" style="14" customWidth="1"/>
    <col min="3" max="3" width="8.796875" style="14" customWidth="1"/>
    <col min="4" max="4" width="13.19921875" style="14" customWidth="1"/>
    <col min="5" max="5" width="16.796875" style="14" customWidth="1"/>
    <col min="6" max="6" width="8.796875" style="14" customWidth="1"/>
    <col min="7" max="7" width="7.59765625" style="14" customWidth="1"/>
    <col min="8" max="8" width="30.796875" style="14" customWidth="1"/>
    <col min="9" max="9" width="7.59765625" style="14" customWidth="1"/>
    <col min="10" max="10" width="30.796875" style="14" customWidth="1"/>
    <col min="11" max="11" width="7.59765625" style="14" customWidth="1"/>
    <col min="12" max="12" width="30.796875" style="14" customWidth="1"/>
    <col min="13" max="13" width="7.59765625" style="14" customWidth="1"/>
    <col min="14" max="14" width="33.69921875" style="14" customWidth="1"/>
    <col min="15" max="16" width="2.59765625" style="14" customWidth="1"/>
    <col min="17" max="23" width="0" style="14" hidden="1" customWidth="1"/>
    <col min="24" max="16384" width="8.796875" style="14" hidden="1"/>
  </cols>
  <sheetData>
    <row r="1" spans="1:16" hidden="1" x14ac:dyDescent="0.45">
      <c r="A1" s="76">
        <f>'1'!E6</f>
        <v>0</v>
      </c>
    </row>
    <row r="2" spans="1:16" x14ac:dyDescent="0.45"/>
    <row r="3" spans="1:16" ht="22.8" x14ac:dyDescent="0.45">
      <c r="B3" s="328" t="s">
        <v>58</v>
      </c>
      <c r="C3" s="329"/>
      <c r="D3" s="329"/>
      <c r="E3" s="329"/>
      <c r="F3" s="329"/>
      <c r="G3" s="329"/>
      <c r="H3" s="329"/>
      <c r="I3" s="329"/>
      <c r="J3" s="329"/>
      <c r="K3" s="329"/>
      <c r="L3" s="329"/>
      <c r="M3" s="329"/>
      <c r="N3" s="329"/>
      <c r="O3" s="330"/>
    </row>
    <row r="4" spans="1:16" x14ac:dyDescent="0.45">
      <c r="B4" s="7"/>
      <c r="C4" s="8"/>
      <c r="D4" s="8"/>
      <c r="E4" s="8"/>
      <c r="F4" s="8"/>
      <c r="G4" s="8"/>
      <c r="H4" s="8"/>
      <c r="I4" s="8"/>
      <c r="J4" s="8"/>
      <c r="K4" s="8"/>
      <c r="L4" s="8"/>
      <c r="M4" s="8"/>
      <c r="N4" s="8"/>
      <c r="O4" s="9"/>
    </row>
    <row r="5" spans="1:16" x14ac:dyDescent="0.45">
      <c r="B5" s="7"/>
      <c r="C5" s="8"/>
      <c r="D5" s="8"/>
      <c r="E5" s="8"/>
      <c r="F5" s="8"/>
      <c r="G5" s="8"/>
      <c r="H5" s="8"/>
      <c r="I5" s="8"/>
      <c r="J5" s="8"/>
      <c r="K5" s="8"/>
      <c r="L5" s="8"/>
      <c r="M5" s="396" t="s">
        <v>105</v>
      </c>
      <c r="N5" s="396"/>
      <c r="O5" s="9"/>
    </row>
    <row r="6" spans="1:16" ht="15.6" thickBot="1" x14ac:dyDescent="0.5">
      <c r="B6" s="7"/>
      <c r="C6" s="8" t="s">
        <v>36</v>
      </c>
      <c r="D6" s="8"/>
      <c r="E6" s="8"/>
      <c r="F6" s="8"/>
      <c r="G6" s="395" t="s">
        <v>103</v>
      </c>
      <c r="H6" s="395"/>
      <c r="I6" s="8"/>
      <c r="J6" s="8"/>
      <c r="K6" s="8"/>
      <c r="L6" s="8"/>
      <c r="M6" s="8"/>
      <c r="N6" s="8"/>
      <c r="O6" s="9"/>
    </row>
    <row r="7" spans="1:16" ht="18" customHeight="1" x14ac:dyDescent="0.45">
      <c r="B7" s="7"/>
      <c r="C7" s="383" t="s">
        <v>22</v>
      </c>
      <c r="D7" s="377" t="s">
        <v>138</v>
      </c>
      <c r="E7" s="383" t="s">
        <v>23</v>
      </c>
      <c r="F7" s="383" t="s">
        <v>40</v>
      </c>
      <c r="G7" s="363" t="s">
        <v>12</v>
      </c>
      <c r="H7" s="364"/>
      <c r="I7" s="364"/>
      <c r="J7" s="364"/>
      <c r="K7" s="364"/>
      <c r="L7" s="364"/>
      <c r="M7" s="364"/>
      <c r="N7" s="365"/>
      <c r="O7" s="9"/>
    </row>
    <row r="8" spans="1:16" ht="18.600000000000001" customHeight="1" thickBot="1" x14ac:dyDescent="0.5">
      <c r="B8" s="7"/>
      <c r="C8" s="384"/>
      <c r="D8" s="379"/>
      <c r="E8" s="385"/>
      <c r="F8" s="385"/>
      <c r="G8" s="366" t="s">
        <v>321</v>
      </c>
      <c r="H8" s="367"/>
      <c r="I8" s="368" t="s">
        <v>322</v>
      </c>
      <c r="J8" s="367"/>
      <c r="K8" s="368" t="s">
        <v>331</v>
      </c>
      <c r="L8" s="367"/>
      <c r="M8" s="368" t="s">
        <v>332</v>
      </c>
      <c r="N8" s="369"/>
      <c r="O8" s="9"/>
    </row>
    <row r="9" spans="1:16" x14ac:dyDescent="0.45">
      <c r="B9" s="7"/>
      <c r="C9" s="350" t="s">
        <v>101</v>
      </c>
      <c r="D9" s="360" t="s">
        <v>222</v>
      </c>
      <c r="E9" s="53" t="s">
        <v>98</v>
      </c>
      <c r="F9" s="377" t="s">
        <v>102</v>
      </c>
      <c r="G9" s="392" t="s">
        <v>233</v>
      </c>
      <c r="H9" s="173" t="s">
        <v>234</v>
      </c>
      <c r="I9" s="392" t="s">
        <v>233</v>
      </c>
      <c r="J9" s="173" t="s">
        <v>234</v>
      </c>
      <c r="K9" s="389" t="s">
        <v>345</v>
      </c>
      <c r="L9" s="174"/>
      <c r="M9" s="386" t="s">
        <v>345</v>
      </c>
      <c r="N9" s="175"/>
      <c r="O9" s="9"/>
    </row>
    <row r="10" spans="1:16" ht="18" customHeight="1" x14ac:dyDescent="0.45">
      <c r="B10" s="7"/>
      <c r="C10" s="351"/>
      <c r="D10" s="361"/>
      <c r="E10" s="54" t="s">
        <v>99</v>
      </c>
      <c r="F10" s="378"/>
      <c r="G10" s="393"/>
      <c r="H10" s="370" t="s">
        <v>343</v>
      </c>
      <c r="I10" s="393"/>
      <c r="J10" s="370" t="s">
        <v>344</v>
      </c>
      <c r="K10" s="390"/>
      <c r="L10" s="373"/>
      <c r="M10" s="387"/>
      <c r="N10" s="375"/>
      <c r="O10" s="9"/>
    </row>
    <row r="11" spans="1:16" ht="18" customHeight="1" x14ac:dyDescent="0.45">
      <c r="B11" s="7"/>
      <c r="C11" s="351"/>
      <c r="D11" s="361"/>
      <c r="E11" s="54" t="s">
        <v>100</v>
      </c>
      <c r="F11" s="378"/>
      <c r="G11" s="393"/>
      <c r="H11" s="371"/>
      <c r="I11" s="393"/>
      <c r="J11" s="371"/>
      <c r="K11" s="390"/>
      <c r="L11" s="373"/>
      <c r="M11" s="387"/>
      <c r="N11" s="375"/>
      <c r="O11" s="9"/>
    </row>
    <row r="12" spans="1:16" ht="18" customHeight="1" x14ac:dyDescent="0.45">
      <c r="B12" s="7"/>
      <c r="C12" s="351"/>
      <c r="D12" s="361"/>
      <c r="E12" s="20"/>
      <c r="F12" s="378"/>
      <c r="G12" s="393"/>
      <c r="H12" s="371"/>
      <c r="I12" s="393"/>
      <c r="J12" s="371"/>
      <c r="K12" s="390"/>
      <c r="L12" s="373"/>
      <c r="M12" s="387"/>
      <c r="N12" s="375"/>
      <c r="O12" s="9"/>
    </row>
    <row r="13" spans="1:16" ht="18.600000000000001" customHeight="1" thickBot="1" x14ac:dyDescent="0.5">
      <c r="B13" s="7"/>
      <c r="C13" s="352"/>
      <c r="D13" s="362"/>
      <c r="E13" s="21"/>
      <c r="F13" s="379"/>
      <c r="G13" s="394"/>
      <c r="H13" s="372"/>
      <c r="I13" s="394"/>
      <c r="J13" s="372"/>
      <c r="K13" s="391"/>
      <c r="L13" s="374"/>
      <c r="M13" s="388"/>
      <c r="N13" s="376"/>
      <c r="O13" s="9"/>
    </row>
    <row r="14" spans="1:16" x14ac:dyDescent="0.45">
      <c r="B14" s="7"/>
      <c r="C14" s="8"/>
      <c r="D14" s="8"/>
      <c r="E14" s="8"/>
      <c r="F14" s="8"/>
      <c r="G14" s="8"/>
      <c r="H14" s="8"/>
      <c r="I14" s="8"/>
      <c r="J14" s="8"/>
      <c r="K14" s="8"/>
      <c r="L14" s="8"/>
      <c r="M14" s="8"/>
      <c r="N14" s="8"/>
      <c r="O14" s="9"/>
    </row>
    <row r="15" spans="1:16" ht="15.6" thickBot="1" x14ac:dyDescent="0.5">
      <c r="B15" s="7"/>
      <c r="C15" s="8"/>
      <c r="D15" s="8"/>
      <c r="E15" s="8"/>
      <c r="F15" s="8"/>
      <c r="G15" s="8" t="s">
        <v>127</v>
      </c>
      <c r="H15" s="8"/>
      <c r="I15" s="8"/>
      <c r="J15" s="8"/>
      <c r="K15" s="8"/>
      <c r="L15" s="8"/>
      <c r="M15" s="8"/>
      <c r="N15" s="8"/>
      <c r="O15" s="9"/>
    </row>
    <row r="16" spans="1:16" ht="18" customHeight="1" x14ac:dyDescent="0.45">
      <c r="B16" s="7"/>
      <c r="C16" s="383" t="s">
        <v>22</v>
      </c>
      <c r="D16" s="377" t="s">
        <v>138</v>
      </c>
      <c r="E16" s="383" t="s">
        <v>23</v>
      </c>
      <c r="F16" s="383" t="s">
        <v>40</v>
      </c>
      <c r="G16" s="363" t="s">
        <v>12</v>
      </c>
      <c r="H16" s="364"/>
      <c r="I16" s="364"/>
      <c r="J16" s="364"/>
      <c r="K16" s="364"/>
      <c r="L16" s="364"/>
      <c r="M16" s="364"/>
      <c r="N16" s="365"/>
      <c r="O16" s="26"/>
      <c r="P16" s="27"/>
    </row>
    <row r="17" spans="2:23" ht="18.600000000000001" customHeight="1" thickBot="1" x14ac:dyDescent="0.5">
      <c r="B17" s="7"/>
      <c r="C17" s="384"/>
      <c r="D17" s="379"/>
      <c r="E17" s="384"/>
      <c r="F17" s="384"/>
      <c r="G17" s="366" t="s">
        <v>321</v>
      </c>
      <c r="H17" s="367"/>
      <c r="I17" s="368" t="s">
        <v>322</v>
      </c>
      <c r="J17" s="367"/>
      <c r="K17" s="368" t="s">
        <v>331</v>
      </c>
      <c r="L17" s="367"/>
      <c r="M17" s="368" t="s">
        <v>332</v>
      </c>
      <c r="N17" s="369"/>
      <c r="O17" s="26"/>
      <c r="P17" s="27"/>
      <c r="Q17" s="14" t="s">
        <v>333</v>
      </c>
      <c r="R17" s="14" t="s">
        <v>334</v>
      </c>
      <c r="S17" s="14" t="s">
        <v>335</v>
      </c>
      <c r="T17" s="14" t="s">
        <v>336</v>
      </c>
    </row>
    <row r="18" spans="2:23" x14ac:dyDescent="0.45">
      <c r="B18" s="7"/>
      <c r="C18" s="350" t="str">
        <f>IF($A$1&gt;0,1,"")</f>
        <v/>
      </c>
      <c r="D18" s="360" t="str">
        <f>IF('1'!D13&lt;&gt;"",'1'!D13,"")</f>
        <v/>
      </c>
      <c r="E18" s="176" t="str">
        <f>IF('1'!E13&lt;&gt;"",'1'!E13,"")</f>
        <v/>
      </c>
      <c r="F18" s="377" t="str">
        <f>IF('2'!K20&gt;=1,"要",IF('2'!L20&gt;=1,"不要","ー"))</f>
        <v>ー</v>
      </c>
      <c r="G18" s="380" t="s">
        <v>130</v>
      </c>
      <c r="H18" s="127" t="str">
        <f>IF(G18="未実施","未実施の理由",IF(G18="不要","不要と判断した理由",IF(G18="実施済","対策の内容","")))</f>
        <v/>
      </c>
      <c r="I18" s="357" t="s">
        <v>130</v>
      </c>
      <c r="J18" s="127" t="str">
        <f>IF(I18="未実施","未実施の理由",IF(I18="不要","不要と判断した理由",IF(I18="実施済","対策の内容","")))</f>
        <v/>
      </c>
      <c r="K18" s="357" t="s">
        <v>130</v>
      </c>
      <c r="L18" s="127" t="str">
        <f>IF(K18="未実施","",IF(K18="実施済","対策の内容",""))</f>
        <v/>
      </c>
      <c r="M18" s="357" t="s">
        <v>130</v>
      </c>
      <c r="N18" s="128" t="str">
        <f>IF(M18="未実施","",IF(M18="実施済","対策の内容",""))</f>
        <v/>
      </c>
      <c r="O18" s="9"/>
      <c r="P18" s="28"/>
      <c r="Q18" s="151">
        <f>IF(G18="未実施",1,0)</f>
        <v>0</v>
      </c>
      <c r="R18" s="151">
        <f>IF(I18="未実施",1,0)</f>
        <v>0</v>
      </c>
      <c r="S18" s="151" t="s">
        <v>337</v>
      </c>
      <c r="T18" s="151" t="s">
        <v>337</v>
      </c>
      <c r="U18" s="153">
        <f>SUM(Q18:T18)</f>
        <v>0</v>
      </c>
      <c r="V18" s="154">
        <f>IF(U18&gt;=1,1,0)</f>
        <v>0</v>
      </c>
      <c r="W18" s="14" t="s">
        <v>245</v>
      </c>
    </row>
    <row r="19" spans="2:23" x14ac:dyDescent="0.45">
      <c r="B19" s="7"/>
      <c r="C19" s="351"/>
      <c r="D19" s="361"/>
      <c r="E19" s="177" t="str">
        <f>IF('1'!F13&lt;&gt;"",'1'!F13,"")</f>
        <v/>
      </c>
      <c r="F19" s="378"/>
      <c r="G19" s="381"/>
      <c r="H19" s="353"/>
      <c r="I19" s="358"/>
      <c r="J19" s="353"/>
      <c r="K19" s="358"/>
      <c r="L19" s="353"/>
      <c r="M19" s="358"/>
      <c r="N19" s="355"/>
      <c r="O19" s="9"/>
      <c r="P19" s="28"/>
      <c r="Q19" s="148">
        <f>IF(G18="実施済",1,0)</f>
        <v>0</v>
      </c>
      <c r="R19" s="148">
        <f>IF(I18="実施済",1,0)</f>
        <v>0</v>
      </c>
      <c r="S19" s="148">
        <f>IF(K18="実施済",1,0)</f>
        <v>0</v>
      </c>
      <c r="T19" s="148">
        <f>IF(M18="実施済",1,0)</f>
        <v>0</v>
      </c>
      <c r="U19" s="153">
        <f>SUM(Q19:T19)</f>
        <v>0</v>
      </c>
      <c r="V19" s="154">
        <f>IF(U19&gt;=1,10,0)</f>
        <v>0</v>
      </c>
      <c r="W19" s="14" t="s">
        <v>246</v>
      </c>
    </row>
    <row r="20" spans="2:23" x14ac:dyDescent="0.45">
      <c r="B20" s="7"/>
      <c r="C20" s="351"/>
      <c r="D20" s="361"/>
      <c r="E20" s="177" t="str">
        <f>IF('1'!G13&lt;&gt;"",'1'!G13,"")</f>
        <v/>
      </c>
      <c r="F20" s="378"/>
      <c r="G20" s="381"/>
      <c r="H20" s="353"/>
      <c r="I20" s="358"/>
      <c r="J20" s="353"/>
      <c r="K20" s="358"/>
      <c r="L20" s="353"/>
      <c r="M20" s="358"/>
      <c r="N20" s="355"/>
      <c r="O20" s="9"/>
      <c r="P20" s="28"/>
      <c r="Q20" s="148">
        <f>IF(G18="不要",1,0)</f>
        <v>0</v>
      </c>
      <c r="R20" s="148">
        <f>IF(I18="不要",1,0)</f>
        <v>0</v>
      </c>
      <c r="S20" s="148" t="s">
        <v>338</v>
      </c>
      <c r="T20" s="148" t="s">
        <v>337</v>
      </c>
      <c r="U20" s="153">
        <f>SUM(Q20:T20)</f>
        <v>0</v>
      </c>
      <c r="V20" s="154">
        <f>IF(U20&gt;=1,100,0)</f>
        <v>0</v>
      </c>
      <c r="W20" s="14" t="s">
        <v>247</v>
      </c>
    </row>
    <row r="21" spans="2:23" x14ac:dyDescent="0.45">
      <c r="B21" s="7"/>
      <c r="C21" s="351"/>
      <c r="D21" s="361"/>
      <c r="E21" s="177" t="str">
        <f>IF('1'!H13&lt;&gt;"",'1'!H13,"")</f>
        <v/>
      </c>
      <c r="F21" s="378"/>
      <c r="G21" s="381"/>
      <c r="H21" s="353"/>
      <c r="I21" s="358"/>
      <c r="J21" s="353"/>
      <c r="K21" s="358"/>
      <c r="L21" s="353"/>
      <c r="M21" s="358"/>
      <c r="N21" s="355"/>
      <c r="O21" s="9"/>
      <c r="P21" s="28"/>
      <c r="V21" s="152">
        <f>SUM(V18:V20)</f>
        <v>0</v>
      </c>
      <c r="W21" s="14" t="s">
        <v>248</v>
      </c>
    </row>
    <row r="22" spans="2:23" ht="15.6" thickBot="1" x14ac:dyDescent="0.5">
      <c r="B22" s="7"/>
      <c r="C22" s="352"/>
      <c r="D22" s="362"/>
      <c r="E22" s="178" t="str">
        <f>IF('1'!I13&lt;&gt;"",'1'!I13,"")</f>
        <v/>
      </c>
      <c r="F22" s="379"/>
      <c r="G22" s="382"/>
      <c r="H22" s="354"/>
      <c r="I22" s="359"/>
      <c r="J22" s="354"/>
      <c r="K22" s="359"/>
      <c r="L22" s="354"/>
      <c r="M22" s="359"/>
      <c r="N22" s="356"/>
      <c r="O22" s="9"/>
      <c r="P22" s="28"/>
    </row>
    <row r="23" spans="2:23" x14ac:dyDescent="0.45">
      <c r="B23" s="7"/>
      <c r="C23" s="350" t="str">
        <f>IF($A$1&gt;0,2,"")</f>
        <v/>
      </c>
      <c r="D23" s="360" t="str">
        <f>IF('1'!D14&lt;&gt;"",'1'!D14,"")</f>
        <v/>
      </c>
      <c r="E23" s="176" t="str">
        <f>IF('1'!E14&lt;&gt;"",'1'!E14,"")</f>
        <v/>
      </c>
      <c r="F23" s="377" t="str">
        <f>IF('2'!K28&gt;=1,"要",IF('2'!L28&gt;=1,"不要","ー"))</f>
        <v>ー</v>
      </c>
      <c r="G23" s="380" t="s">
        <v>130</v>
      </c>
      <c r="H23" s="127" t="str">
        <f>IF(G23="未実施","未実施の理由",IF(G23="不要","不要と判断した理由",IF(G23="実施済","対策の内容","")))</f>
        <v/>
      </c>
      <c r="I23" s="357" t="s">
        <v>130</v>
      </c>
      <c r="J23" s="127" t="str">
        <f>IF(I23="未実施","未実施の理由",IF(I23="不要","不要と判断した理由",IF(I23="実施済","対策の内容","")))</f>
        <v/>
      </c>
      <c r="K23" s="357" t="s">
        <v>130</v>
      </c>
      <c r="L23" s="127" t="str">
        <f>IF(K23="未実施","",IF(K23="実施済","対策の内容",""))</f>
        <v/>
      </c>
      <c r="M23" s="357" t="s">
        <v>130</v>
      </c>
      <c r="N23" s="128" t="str">
        <f>IF(M23="未実施","",IF(M23="実施済","対策の内容",""))</f>
        <v/>
      </c>
      <c r="O23" s="9"/>
      <c r="P23" s="28"/>
      <c r="Q23" s="151">
        <f>IF(G23="未実施",1,0)</f>
        <v>0</v>
      </c>
      <c r="R23" s="151">
        <f>IF(I23="未実施",1,0)</f>
        <v>0</v>
      </c>
      <c r="S23" s="151" t="s">
        <v>337</v>
      </c>
      <c r="T23" s="151" t="s">
        <v>337</v>
      </c>
      <c r="U23" s="153">
        <f>SUM(Q23:T23)</f>
        <v>0</v>
      </c>
      <c r="V23" s="154">
        <f>IF(U23&gt;=1,1,0)</f>
        <v>0</v>
      </c>
      <c r="W23" s="14" t="s">
        <v>245</v>
      </c>
    </row>
    <row r="24" spans="2:23" x14ac:dyDescent="0.45">
      <c r="B24" s="7"/>
      <c r="C24" s="351"/>
      <c r="D24" s="361"/>
      <c r="E24" s="177" t="str">
        <f>IF('1'!F14&lt;&gt;"",'1'!F14,"")</f>
        <v/>
      </c>
      <c r="F24" s="378"/>
      <c r="G24" s="381"/>
      <c r="H24" s="353"/>
      <c r="I24" s="358"/>
      <c r="J24" s="353"/>
      <c r="K24" s="358"/>
      <c r="L24" s="353"/>
      <c r="M24" s="358"/>
      <c r="N24" s="355"/>
      <c r="O24" s="9"/>
      <c r="P24" s="28"/>
      <c r="Q24" s="148">
        <f>IF(G23="実施済",1,0)</f>
        <v>0</v>
      </c>
      <c r="R24" s="148">
        <f>IF(I23="実施済",1,0)</f>
        <v>0</v>
      </c>
      <c r="S24" s="148">
        <f>IF(K23="実施済",1,0)</f>
        <v>0</v>
      </c>
      <c r="T24" s="148">
        <f>IF(M23="実施済",1,0)</f>
        <v>0</v>
      </c>
      <c r="U24" s="153">
        <f>SUM(Q24:T24)</f>
        <v>0</v>
      </c>
      <c r="V24" s="154">
        <f>IF(U24&gt;=1,10,0)</f>
        <v>0</v>
      </c>
      <c r="W24" s="14" t="s">
        <v>246</v>
      </c>
    </row>
    <row r="25" spans="2:23" x14ac:dyDescent="0.45">
      <c r="B25" s="7"/>
      <c r="C25" s="351"/>
      <c r="D25" s="361"/>
      <c r="E25" s="177" t="str">
        <f>IF('1'!G14&lt;&gt;"",'1'!G14,"")</f>
        <v/>
      </c>
      <c r="F25" s="378"/>
      <c r="G25" s="381"/>
      <c r="H25" s="353"/>
      <c r="I25" s="358"/>
      <c r="J25" s="353"/>
      <c r="K25" s="358"/>
      <c r="L25" s="353"/>
      <c r="M25" s="358"/>
      <c r="N25" s="355"/>
      <c r="O25" s="9"/>
      <c r="P25" s="28"/>
      <c r="Q25" s="148">
        <f>IF(G23="不要",1,0)</f>
        <v>0</v>
      </c>
      <c r="R25" s="148">
        <f>IF(I23="不要",1,0)</f>
        <v>0</v>
      </c>
      <c r="S25" s="151" t="s">
        <v>337</v>
      </c>
      <c r="T25" s="151" t="s">
        <v>337</v>
      </c>
      <c r="U25" s="153">
        <f>SUM(Q25:T25)</f>
        <v>0</v>
      </c>
      <c r="V25" s="154">
        <f>IF(U25&gt;=1,100,0)</f>
        <v>0</v>
      </c>
      <c r="W25" s="14" t="s">
        <v>247</v>
      </c>
    </row>
    <row r="26" spans="2:23" x14ac:dyDescent="0.45">
      <c r="B26" s="7"/>
      <c r="C26" s="351"/>
      <c r="D26" s="361"/>
      <c r="E26" s="177" t="str">
        <f>IF('1'!H14&lt;&gt;"",'1'!H14,"")</f>
        <v/>
      </c>
      <c r="F26" s="378"/>
      <c r="G26" s="381"/>
      <c r="H26" s="353"/>
      <c r="I26" s="358"/>
      <c r="J26" s="353"/>
      <c r="K26" s="358"/>
      <c r="L26" s="353"/>
      <c r="M26" s="358"/>
      <c r="N26" s="355"/>
      <c r="O26" s="9"/>
      <c r="P26" s="28"/>
      <c r="V26" s="152">
        <f>SUM(V23:V25)</f>
        <v>0</v>
      </c>
      <c r="W26" s="14" t="s">
        <v>248</v>
      </c>
    </row>
    <row r="27" spans="2:23" ht="15.6" thickBot="1" x14ac:dyDescent="0.5">
      <c r="B27" s="7"/>
      <c r="C27" s="352"/>
      <c r="D27" s="362"/>
      <c r="E27" s="178" t="str">
        <f>IF('1'!I14&lt;&gt;"",'1'!I14,"")</f>
        <v/>
      </c>
      <c r="F27" s="379"/>
      <c r="G27" s="382"/>
      <c r="H27" s="354"/>
      <c r="I27" s="359"/>
      <c r="J27" s="354"/>
      <c r="K27" s="359"/>
      <c r="L27" s="354"/>
      <c r="M27" s="359"/>
      <c r="N27" s="356"/>
      <c r="O27" s="9"/>
      <c r="P27" s="28"/>
    </row>
    <row r="28" spans="2:23" x14ac:dyDescent="0.45">
      <c r="B28" s="7"/>
      <c r="C28" s="350" t="str">
        <f>IF($A$1&gt;0,3,"")</f>
        <v/>
      </c>
      <c r="D28" s="360" t="str">
        <f>IF('1'!D15&lt;&gt;"",'1'!D15,"")</f>
        <v/>
      </c>
      <c r="E28" s="176" t="str">
        <f>IF('1'!E15&lt;&gt;"",'1'!E15,"")</f>
        <v/>
      </c>
      <c r="F28" s="377" t="str">
        <f>IF('2'!K36&gt;=1,"要",IF('2'!L36&gt;=1,"不要","ー"))</f>
        <v>ー</v>
      </c>
      <c r="G28" s="380" t="s">
        <v>130</v>
      </c>
      <c r="H28" s="127" t="str">
        <f>IF(G28="未実施","未実施の理由",IF(G28="不要","不要と判断した理由",IF(G28="実施済","対策の内容","")))</f>
        <v/>
      </c>
      <c r="I28" s="357" t="s">
        <v>130</v>
      </c>
      <c r="J28" s="127" t="str">
        <f>IF(I28="未実施","未実施の理由",IF(I28="不要","不要と判断した理由",IF(I28="実施済","対策の内容","")))</f>
        <v/>
      </c>
      <c r="K28" s="357" t="s">
        <v>130</v>
      </c>
      <c r="L28" s="127" t="str">
        <f>IF(K28="未実施","",IF(K28="実施済","対策の内容",""))</f>
        <v/>
      </c>
      <c r="M28" s="357" t="s">
        <v>130</v>
      </c>
      <c r="N28" s="128" t="str">
        <f>IF(M28="未実施","",IF(M28="実施済","対策の内容",""))</f>
        <v/>
      </c>
      <c r="O28" s="9"/>
      <c r="P28" s="28"/>
      <c r="Q28" s="151">
        <f>IF(G28="未実施",1,0)</f>
        <v>0</v>
      </c>
      <c r="R28" s="151">
        <f>IF(I28="未実施",1,0)</f>
        <v>0</v>
      </c>
      <c r="S28" s="151" t="s">
        <v>337</v>
      </c>
      <c r="T28" s="151" t="s">
        <v>337</v>
      </c>
      <c r="U28" s="153">
        <f>SUM(Q28:T28)</f>
        <v>0</v>
      </c>
      <c r="V28" s="154">
        <f>IF(U28&gt;=1,1,0)</f>
        <v>0</v>
      </c>
      <c r="W28" s="14" t="s">
        <v>245</v>
      </c>
    </row>
    <row r="29" spans="2:23" x14ac:dyDescent="0.45">
      <c r="B29" s="7"/>
      <c r="C29" s="351"/>
      <c r="D29" s="361"/>
      <c r="E29" s="177" t="str">
        <f>IF('1'!F15&lt;&gt;"",'1'!F15,"")</f>
        <v/>
      </c>
      <c r="F29" s="378"/>
      <c r="G29" s="381"/>
      <c r="H29" s="353"/>
      <c r="I29" s="358"/>
      <c r="J29" s="353"/>
      <c r="K29" s="358"/>
      <c r="L29" s="353"/>
      <c r="M29" s="358"/>
      <c r="N29" s="355"/>
      <c r="O29" s="9"/>
      <c r="P29" s="28"/>
      <c r="Q29" s="148">
        <f>IF(G28="実施済",1,0)</f>
        <v>0</v>
      </c>
      <c r="R29" s="148">
        <f>IF(I28="実施済",1,0)</f>
        <v>0</v>
      </c>
      <c r="S29" s="148">
        <f>IF(K28="実施済",1,0)</f>
        <v>0</v>
      </c>
      <c r="T29" s="148">
        <f>IF(M28="実施済",1,0)</f>
        <v>0</v>
      </c>
      <c r="U29" s="153">
        <f>SUM(Q29:T29)</f>
        <v>0</v>
      </c>
      <c r="V29" s="154">
        <f>IF(U29&gt;=1,10,0)</f>
        <v>0</v>
      </c>
      <c r="W29" s="14" t="s">
        <v>246</v>
      </c>
    </row>
    <row r="30" spans="2:23" x14ac:dyDescent="0.45">
      <c r="B30" s="7"/>
      <c r="C30" s="351"/>
      <c r="D30" s="361"/>
      <c r="E30" s="177" t="str">
        <f>IF('1'!G15&lt;&gt;"",'1'!G15,"")</f>
        <v/>
      </c>
      <c r="F30" s="378"/>
      <c r="G30" s="381"/>
      <c r="H30" s="353"/>
      <c r="I30" s="358"/>
      <c r="J30" s="353"/>
      <c r="K30" s="358"/>
      <c r="L30" s="353"/>
      <c r="M30" s="358"/>
      <c r="N30" s="355"/>
      <c r="O30" s="9"/>
      <c r="P30" s="28"/>
      <c r="Q30" s="148">
        <f>IF(G28="不要",1,0)</f>
        <v>0</v>
      </c>
      <c r="R30" s="148">
        <f>IF(I28="不要",1,0)</f>
        <v>0</v>
      </c>
      <c r="S30" s="151" t="s">
        <v>337</v>
      </c>
      <c r="T30" s="151" t="s">
        <v>337</v>
      </c>
      <c r="U30" s="153">
        <f>SUM(Q30:T30)</f>
        <v>0</v>
      </c>
      <c r="V30" s="154">
        <f>IF(U30&gt;=1,100,0)</f>
        <v>0</v>
      </c>
      <c r="W30" s="14" t="s">
        <v>247</v>
      </c>
    </row>
    <row r="31" spans="2:23" x14ac:dyDescent="0.45">
      <c r="B31" s="7"/>
      <c r="C31" s="351"/>
      <c r="D31" s="361"/>
      <c r="E31" s="177" t="str">
        <f>IF('1'!H15&lt;&gt;"",'1'!H15,"")</f>
        <v/>
      </c>
      <c r="F31" s="378"/>
      <c r="G31" s="381"/>
      <c r="H31" s="353"/>
      <c r="I31" s="358"/>
      <c r="J31" s="353"/>
      <c r="K31" s="358"/>
      <c r="L31" s="353"/>
      <c r="M31" s="358"/>
      <c r="N31" s="355"/>
      <c r="O31" s="9"/>
      <c r="P31" s="28"/>
      <c r="V31" s="152">
        <f>SUM(V28:V30)</f>
        <v>0</v>
      </c>
      <c r="W31" s="14" t="s">
        <v>248</v>
      </c>
    </row>
    <row r="32" spans="2:23" ht="15.6" thickBot="1" x14ac:dyDescent="0.5">
      <c r="B32" s="7"/>
      <c r="C32" s="352"/>
      <c r="D32" s="362"/>
      <c r="E32" s="178" t="str">
        <f>IF('1'!I15&lt;&gt;"",'1'!I15,"")</f>
        <v/>
      </c>
      <c r="F32" s="379"/>
      <c r="G32" s="382"/>
      <c r="H32" s="354"/>
      <c r="I32" s="359"/>
      <c r="J32" s="354"/>
      <c r="K32" s="359"/>
      <c r="L32" s="354"/>
      <c r="M32" s="359"/>
      <c r="N32" s="356"/>
      <c r="O32" s="9"/>
      <c r="P32" s="28"/>
    </row>
    <row r="33" spans="2:23" x14ac:dyDescent="0.45">
      <c r="B33" s="7"/>
      <c r="C33" s="350" t="str">
        <f>IF($A$1&gt;0,4,"")</f>
        <v/>
      </c>
      <c r="D33" s="360" t="str">
        <f>IF('1'!D16&lt;&gt;"",'1'!D16,"")</f>
        <v/>
      </c>
      <c r="E33" s="176" t="str">
        <f>IF('1'!E16&lt;&gt;"",'1'!E16,"")</f>
        <v/>
      </c>
      <c r="F33" s="377" t="str">
        <f>IF('2'!K44&gt;=1,"要",IF('2'!L44&gt;=1,"不要","ー"))</f>
        <v>ー</v>
      </c>
      <c r="G33" s="380" t="s">
        <v>130</v>
      </c>
      <c r="H33" s="127" t="str">
        <f>IF(G33="未実施","未実施の理由",IF(G33="不要","不要と判断した理由",IF(G33="実施済","対策の内容","")))</f>
        <v/>
      </c>
      <c r="I33" s="357" t="s">
        <v>130</v>
      </c>
      <c r="J33" s="127" t="str">
        <f>IF(I33="未実施","未実施の理由",IF(I33="不要","不要と判断した理由",IF(I33="実施済","対策の内容","")))</f>
        <v/>
      </c>
      <c r="K33" s="357" t="s">
        <v>130</v>
      </c>
      <c r="L33" s="127" t="str">
        <f>IF(K33="未実施","",IF(K33="実施済","対策の内容",""))</f>
        <v/>
      </c>
      <c r="M33" s="357" t="s">
        <v>130</v>
      </c>
      <c r="N33" s="128" t="str">
        <f>IF(M33="未実施","",IF(M33="実施済","対策の内容",""))</f>
        <v/>
      </c>
      <c r="O33" s="9"/>
      <c r="P33" s="28"/>
      <c r="Q33" s="151">
        <f>IF(G33="未実施",1,0)</f>
        <v>0</v>
      </c>
      <c r="R33" s="151">
        <f>IF(I33="未実施",1,0)</f>
        <v>0</v>
      </c>
      <c r="S33" s="151" t="s">
        <v>337</v>
      </c>
      <c r="T33" s="151" t="s">
        <v>337</v>
      </c>
      <c r="U33" s="153">
        <f>SUM(Q33:T33)</f>
        <v>0</v>
      </c>
      <c r="V33" s="154">
        <f>IF(U33&gt;=1,1,0)</f>
        <v>0</v>
      </c>
      <c r="W33" s="14" t="s">
        <v>245</v>
      </c>
    </row>
    <row r="34" spans="2:23" x14ac:dyDescent="0.45">
      <c r="B34" s="7"/>
      <c r="C34" s="351"/>
      <c r="D34" s="361"/>
      <c r="E34" s="177" t="str">
        <f>IF('1'!F16&lt;&gt;"",'1'!F16,"")</f>
        <v/>
      </c>
      <c r="F34" s="378"/>
      <c r="G34" s="381"/>
      <c r="H34" s="353"/>
      <c r="I34" s="358"/>
      <c r="J34" s="353"/>
      <c r="K34" s="358"/>
      <c r="L34" s="353"/>
      <c r="M34" s="358"/>
      <c r="N34" s="355"/>
      <c r="O34" s="9"/>
      <c r="P34" s="28"/>
      <c r="Q34" s="148">
        <f>IF(G33="実施済",1,0)</f>
        <v>0</v>
      </c>
      <c r="R34" s="148">
        <f>IF(I33="実施済",1,0)</f>
        <v>0</v>
      </c>
      <c r="S34" s="148">
        <f>IF(K33="実施済",1,0)</f>
        <v>0</v>
      </c>
      <c r="T34" s="148">
        <f>IF(M33="実施済",1,0)</f>
        <v>0</v>
      </c>
      <c r="U34" s="153">
        <f>SUM(Q34:T34)</f>
        <v>0</v>
      </c>
      <c r="V34" s="154">
        <f>IF(U34&gt;=1,10,0)</f>
        <v>0</v>
      </c>
      <c r="W34" s="14" t="s">
        <v>246</v>
      </c>
    </row>
    <row r="35" spans="2:23" x14ac:dyDescent="0.45">
      <c r="B35" s="7"/>
      <c r="C35" s="351"/>
      <c r="D35" s="361"/>
      <c r="E35" s="177" t="str">
        <f>IF('1'!G16&lt;&gt;"",'1'!G16,"")</f>
        <v/>
      </c>
      <c r="F35" s="378"/>
      <c r="G35" s="381"/>
      <c r="H35" s="353"/>
      <c r="I35" s="358"/>
      <c r="J35" s="353"/>
      <c r="K35" s="358"/>
      <c r="L35" s="353"/>
      <c r="M35" s="358"/>
      <c r="N35" s="355"/>
      <c r="O35" s="9"/>
      <c r="P35" s="28"/>
      <c r="Q35" s="148">
        <f>IF(G33="不要",1,0)</f>
        <v>0</v>
      </c>
      <c r="R35" s="148">
        <f>IF(I33="不要",1,0)</f>
        <v>0</v>
      </c>
      <c r="S35" s="151" t="s">
        <v>337</v>
      </c>
      <c r="T35" s="151" t="s">
        <v>337</v>
      </c>
      <c r="U35" s="153">
        <f>SUM(Q35:T35)</f>
        <v>0</v>
      </c>
      <c r="V35" s="154">
        <f>IF(U35&gt;=1,100,0)</f>
        <v>0</v>
      </c>
      <c r="W35" s="14" t="s">
        <v>247</v>
      </c>
    </row>
    <row r="36" spans="2:23" x14ac:dyDescent="0.45">
      <c r="B36" s="7"/>
      <c r="C36" s="351"/>
      <c r="D36" s="361"/>
      <c r="E36" s="177" t="str">
        <f>IF('1'!H16&lt;&gt;"",'1'!H16,"")</f>
        <v/>
      </c>
      <c r="F36" s="378"/>
      <c r="G36" s="381"/>
      <c r="H36" s="353"/>
      <c r="I36" s="358"/>
      <c r="J36" s="353"/>
      <c r="K36" s="358"/>
      <c r="L36" s="353"/>
      <c r="M36" s="358"/>
      <c r="N36" s="355"/>
      <c r="O36" s="9"/>
      <c r="P36" s="28"/>
      <c r="V36" s="152">
        <f>SUM(V33:V35)</f>
        <v>0</v>
      </c>
      <c r="W36" s="14" t="s">
        <v>248</v>
      </c>
    </row>
    <row r="37" spans="2:23" ht="15.6" thickBot="1" x14ac:dyDescent="0.5">
      <c r="B37" s="7"/>
      <c r="C37" s="352"/>
      <c r="D37" s="362"/>
      <c r="E37" s="178" t="str">
        <f>IF('1'!I16&lt;&gt;"",'1'!I16,"")</f>
        <v/>
      </c>
      <c r="F37" s="379"/>
      <c r="G37" s="382"/>
      <c r="H37" s="354"/>
      <c r="I37" s="359"/>
      <c r="J37" s="354"/>
      <c r="K37" s="359"/>
      <c r="L37" s="354"/>
      <c r="M37" s="359"/>
      <c r="N37" s="356"/>
      <c r="O37" s="9"/>
      <c r="P37" s="28"/>
    </row>
    <row r="38" spans="2:23" x14ac:dyDescent="0.45">
      <c r="B38" s="7"/>
      <c r="C38" s="350" t="str">
        <f>IF($A$1&gt;0,5,"")</f>
        <v/>
      </c>
      <c r="D38" s="360" t="str">
        <f>IF('1'!D17&lt;&gt;"",'1'!D17,"")</f>
        <v/>
      </c>
      <c r="E38" s="176" t="str">
        <f>IF('1'!E17&lt;&gt;"",'1'!E17,"")</f>
        <v/>
      </c>
      <c r="F38" s="377" t="str">
        <f>IF('2'!K52&gt;=1,"要",IF('2'!L52&gt;=1,"不要","ー"))</f>
        <v>ー</v>
      </c>
      <c r="G38" s="380" t="s">
        <v>130</v>
      </c>
      <c r="H38" s="127" t="str">
        <f>IF(G38="未実施","未実施の理由",IF(G38="不要","不要と判断した理由",IF(G38="実施済","対策の内容","")))</f>
        <v/>
      </c>
      <c r="I38" s="357" t="s">
        <v>130</v>
      </c>
      <c r="J38" s="127" t="str">
        <f>IF(I38="未実施","未実施の理由",IF(I38="不要","不要と判断した理由",IF(I38="実施済","対策の内容","")))</f>
        <v/>
      </c>
      <c r="K38" s="357" t="s">
        <v>130</v>
      </c>
      <c r="L38" s="127" t="str">
        <f>IF(K38="未実施","",IF(K38="実施済","対策の内容",""))</f>
        <v/>
      </c>
      <c r="M38" s="357" t="s">
        <v>130</v>
      </c>
      <c r="N38" s="128" t="str">
        <f>IF(M38="未実施","",IF(M38="実施済","対策の内容",""))</f>
        <v/>
      </c>
      <c r="O38" s="9"/>
      <c r="P38" s="28"/>
      <c r="Q38" s="151">
        <f>IF(G38="未実施",1,0)</f>
        <v>0</v>
      </c>
      <c r="R38" s="151">
        <f>IF(I38="未実施",1,0)</f>
        <v>0</v>
      </c>
      <c r="S38" s="151" t="s">
        <v>337</v>
      </c>
      <c r="T38" s="151" t="s">
        <v>337</v>
      </c>
      <c r="U38" s="153">
        <f>SUM(Q38:T38)</f>
        <v>0</v>
      </c>
      <c r="V38" s="154">
        <f>IF(U38&gt;=1,1,0)</f>
        <v>0</v>
      </c>
      <c r="W38" s="14" t="s">
        <v>245</v>
      </c>
    </row>
    <row r="39" spans="2:23" x14ac:dyDescent="0.45">
      <c r="B39" s="7"/>
      <c r="C39" s="351"/>
      <c r="D39" s="361"/>
      <c r="E39" s="177" t="str">
        <f>IF('1'!F17&lt;&gt;"",'1'!F17,"")</f>
        <v/>
      </c>
      <c r="F39" s="378"/>
      <c r="G39" s="381"/>
      <c r="H39" s="353"/>
      <c r="I39" s="358"/>
      <c r="J39" s="353"/>
      <c r="K39" s="358"/>
      <c r="L39" s="353"/>
      <c r="M39" s="358"/>
      <c r="N39" s="355"/>
      <c r="O39" s="9"/>
      <c r="P39" s="28"/>
      <c r="Q39" s="148">
        <f>IF(G38="実施済",1,0)</f>
        <v>0</v>
      </c>
      <c r="R39" s="148">
        <f>IF(I38="実施済",1,0)</f>
        <v>0</v>
      </c>
      <c r="S39" s="148">
        <f>IF(K38="実施済",1,0)</f>
        <v>0</v>
      </c>
      <c r="T39" s="148">
        <f>IF(M38="実施済",1,0)</f>
        <v>0</v>
      </c>
      <c r="U39" s="153">
        <f>SUM(Q39:T39)</f>
        <v>0</v>
      </c>
      <c r="V39" s="154">
        <f>IF(U39&gt;=1,10,0)</f>
        <v>0</v>
      </c>
      <c r="W39" s="14" t="s">
        <v>246</v>
      </c>
    </row>
    <row r="40" spans="2:23" x14ac:dyDescent="0.45">
      <c r="B40" s="7"/>
      <c r="C40" s="351"/>
      <c r="D40" s="361"/>
      <c r="E40" s="177" t="str">
        <f>IF('1'!G17&lt;&gt;"",'1'!G17,"")</f>
        <v/>
      </c>
      <c r="F40" s="378"/>
      <c r="G40" s="381"/>
      <c r="H40" s="353"/>
      <c r="I40" s="358"/>
      <c r="J40" s="353"/>
      <c r="K40" s="358"/>
      <c r="L40" s="353"/>
      <c r="M40" s="358"/>
      <c r="N40" s="355"/>
      <c r="O40" s="9"/>
      <c r="P40" s="28"/>
      <c r="Q40" s="148">
        <f>IF(G38="不要",1,0)</f>
        <v>0</v>
      </c>
      <c r="R40" s="148">
        <f>IF(I38="不要",1,0)</f>
        <v>0</v>
      </c>
      <c r="S40" s="151" t="s">
        <v>337</v>
      </c>
      <c r="T40" s="151" t="s">
        <v>337</v>
      </c>
      <c r="U40" s="153">
        <f>SUM(Q40:T40)</f>
        <v>0</v>
      </c>
      <c r="V40" s="154">
        <f>IF(U40&gt;=1,100,0)</f>
        <v>0</v>
      </c>
      <c r="W40" s="14" t="s">
        <v>247</v>
      </c>
    </row>
    <row r="41" spans="2:23" x14ac:dyDescent="0.45">
      <c r="B41" s="7"/>
      <c r="C41" s="351"/>
      <c r="D41" s="361"/>
      <c r="E41" s="177" t="str">
        <f>IF('1'!H17&lt;&gt;"",'1'!H17,"")</f>
        <v/>
      </c>
      <c r="F41" s="378"/>
      <c r="G41" s="381"/>
      <c r="H41" s="353"/>
      <c r="I41" s="358"/>
      <c r="J41" s="353"/>
      <c r="K41" s="358"/>
      <c r="L41" s="353"/>
      <c r="M41" s="358"/>
      <c r="N41" s="355"/>
      <c r="O41" s="9"/>
      <c r="P41" s="28"/>
      <c r="V41" s="152">
        <f>SUM(V38:V40)</f>
        <v>0</v>
      </c>
      <c r="W41" s="14" t="s">
        <v>248</v>
      </c>
    </row>
    <row r="42" spans="2:23" ht="15.6" thickBot="1" x14ac:dyDescent="0.5">
      <c r="B42" s="7"/>
      <c r="C42" s="352"/>
      <c r="D42" s="362"/>
      <c r="E42" s="178" t="str">
        <f>IF('1'!I17&lt;&gt;"",'1'!I17,"")</f>
        <v/>
      </c>
      <c r="F42" s="379"/>
      <c r="G42" s="382"/>
      <c r="H42" s="354"/>
      <c r="I42" s="359"/>
      <c r="J42" s="354"/>
      <c r="K42" s="359"/>
      <c r="L42" s="354"/>
      <c r="M42" s="359"/>
      <c r="N42" s="356"/>
      <c r="O42" s="9"/>
      <c r="P42" s="28"/>
    </row>
    <row r="43" spans="2:23" x14ac:dyDescent="0.45">
      <c r="B43" s="7"/>
      <c r="C43" s="350" t="str">
        <f>IF($A$1&gt;0,6,"")</f>
        <v/>
      </c>
      <c r="D43" s="360" t="str">
        <f>IF('1'!D18&lt;&gt;"",'1'!D18,"")</f>
        <v/>
      </c>
      <c r="E43" s="176" t="str">
        <f>IF('1'!E18&lt;&gt;"",'1'!E18,"")</f>
        <v/>
      </c>
      <c r="F43" s="377" t="str">
        <f>IF('2'!K60&gt;=1,"要",IF('2'!L60&gt;=1,"不要","ー"))</f>
        <v>ー</v>
      </c>
      <c r="G43" s="380" t="s">
        <v>130</v>
      </c>
      <c r="H43" s="127" t="str">
        <f>IF(G43="未実施","未実施の理由",IF(G43="不要","不要と判断した理由",IF(G43="実施済","対策の内容","")))</f>
        <v/>
      </c>
      <c r="I43" s="357" t="s">
        <v>130</v>
      </c>
      <c r="J43" s="127" t="str">
        <f>IF(I43="未実施","未実施の理由",IF(I43="不要","不要と判断した理由",IF(I43="実施済","対策の内容","")))</f>
        <v/>
      </c>
      <c r="K43" s="357" t="s">
        <v>130</v>
      </c>
      <c r="L43" s="127" t="str">
        <f>IF(K43="未実施","",IF(K43="実施済","対策の内容",""))</f>
        <v/>
      </c>
      <c r="M43" s="357" t="s">
        <v>130</v>
      </c>
      <c r="N43" s="128" t="str">
        <f>IF(M43="未実施","",IF(M43="実施済","対策の内容",""))</f>
        <v/>
      </c>
      <c r="O43" s="9"/>
      <c r="P43" s="28"/>
      <c r="Q43" s="151">
        <f>IF(G43="未実施",1,0)</f>
        <v>0</v>
      </c>
      <c r="R43" s="151">
        <f>IF(I43="未実施",1,0)</f>
        <v>0</v>
      </c>
      <c r="S43" s="151" t="s">
        <v>337</v>
      </c>
      <c r="T43" s="151" t="s">
        <v>337</v>
      </c>
      <c r="U43" s="153">
        <f>SUM(Q43:T43)</f>
        <v>0</v>
      </c>
      <c r="V43" s="154">
        <f>IF(U43&gt;=1,1,0)</f>
        <v>0</v>
      </c>
      <c r="W43" s="14" t="s">
        <v>245</v>
      </c>
    </row>
    <row r="44" spans="2:23" x14ac:dyDescent="0.45">
      <c r="B44" s="7"/>
      <c r="C44" s="351"/>
      <c r="D44" s="361"/>
      <c r="E44" s="177" t="str">
        <f>IF('1'!F18&lt;&gt;"",'1'!F18,"")</f>
        <v/>
      </c>
      <c r="F44" s="378"/>
      <c r="G44" s="381"/>
      <c r="H44" s="353"/>
      <c r="I44" s="358"/>
      <c r="J44" s="353"/>
      <c r="K44" s="358"/>
      <c r="L44" s="353"/>
      <c r="M44" s="358"/>
      <c r="N44" s="355"/>
      <c r="O44" s="9"/>
      <c r="P44" s="28"/>
      <c r="Q44" s="148">
        <f>IF(G43="実施済",1,0)</f>
        <v>0</v>
      </c>
      <c r="R44" s="148">
        <f>IF(I43="実施済",1,0)</f>
        <v>0</v>
      </c>
      <c r="S44" s="148">
        <f>IF(K43="実施済",1,0)</f>
        <v>0</v>
      </c>
      <c r="T44" s="148">
        <f>IF(M43="実施済",1,0)</f>
        <v>0</v>
      </c>
      <c r="U44" s="153">
        <f>SUM(Q44:T44)</f>
        <v>0</v>
      </c>
      <c r="V44" s="154">
        <f>IF(U44&gt;=1,10,0)</f>
        <v>0</v>
      </c>
      <c r="W44" s="14" t="s">
        <v>246</v>
      </c>
    </row>
    <row r="45" spans="2:23" x14ac:dyDescent="0.45">
      <c r="B45" s="7"/>
      <c r="C45" s="351"/>
      <c r="D45" s="361"/>
      <c r="E45" s="177" t="str">
        <f>IF('1'!G18&lt;&gt;"",'1'!G18,"")</f>
        <v/>
      </c>
      <c r="F45" s="378"/>
      <c r="G45" s="381"/>
      <c r="H45" s="353"/>
      <c r="I45" s="358"/>
      <c r="J45" s="353"/>
      <c r="K45" s="358"/>
      <c r="L45" s="353"/>
      <c r="M45" s="358"/>
      <c r="N45" s="355"/>
      <c r="O45" s="9"/>
      <c r="P45" s="28"/>
      <c r="Q45" s="148">
        <f>IF(G43="不要",1,0)</f>
        <v>0</v>
      </c>
      <c r="R45" s="148">
        <f>IF(I43="不要",1,0)</f>
        <v>0</v>
      </c>
      <c r="S45" s="151" t="s">
        <v>337</v>
      </c>
      <c r="T45" s="151" t="s">
        <v>337</v>
      </c>
      <c r="U45" s="153">
        <f>SUM(Q45:T45)</f>
        <v>0</v>
      </c>
      <c r="V45" s="154">
        <f>IF(U45&gt;=1,100,0)</f>
        <v>0</v>
      </c>
      <c r="W45" s="14" t="s">
        <v>247</v>
      </c>
    </row>
    <row r="46" spans="2:23" x14ac:dyDescent="0.45">
      <c r="B46" s="7"/>
      <c r="C46" s="351"/>
      <c r="D46" s="361"/>
      <c r="E46" s="177" t="str">
        <f>IF('1'!H18&lt;&gt;"",'1'!H18,"")</f>
        <v/>
      </c>
      <c r="F46" s="378"/>
      <c r="G46" s="381"/>
      <c r="H46" s="353"/>
      <c r="I46" s="358"/>
      <c r="J46" s="353"/>
      <c r="K46" s="358"/>
      <c r="L46" s="353"/>
      <c r="M46" s="358"/>
      <c r="N46" s="355"/>
      <c r="O46" s="9"/>
      <c r="P46" s="28"/>
      <c r="V46" s="152">
        <f>SUM(V43:V45)</f>
        <v>0</v>
      </c>
      <c r="W46" s="14" t="s">
        <v>248</v>
      </c>
    </row>
    <row r="47" spans="2:23" ht="15.6" thickBot="1" x14ac:dyDescent="0.5">
      <c r="B47" s="7"/>
      <c r="C47" s="352"/>
      <c r="D47" s="362"/>
      <c r="E47" s="178" t="str">
        <f>IF('1'!I18&lt;&gt;"",'1'!I18,"")</f>
        <v/>
      </c>
      <c r="F47" s="379"/>
      <c r="G47" s="382"/>
      <c r="H47" s="354"/>
      <c r="I47" s="359"/>
      <c r="J47" s="354"/>
      <c r="K47" s="359"/>
      <c r="L47" s="354"/>
      <c r="M47" s="359"/>
      <c r="N47" s="356"/>
      <c r="O47" s="9"/>
      <c r="P47" s="28"/>
    </row>
    <row r="48" spans="2:23" x14ac:dyDescent="0.45">
      <c r="B48" s="7"/>
      <c r="C48" s="350" t="str">
        <f>IF($A$1&gt;0,7,"")</f>
        <v/>
      </c>
      <c r="D48" s="360" t="str">
        <f>IF('1'!D19&lt;&gt;"",'1'!D19,"")</f>
        <v/>
      </c>
      <c r="E48" s="176" t="str">
        <f>IF('1'!E19&lt;&gt;"",'1'!E19,"")</f>
        <v/>
      </c>
      <c r="F48" s="377" t="str">
        <f>IF('2'!K68&gt;=1,"要",IF('2'!L68&gt;=1,"不要","ー"))</f>
        <v>ー</v>
      </c>
      <c r="G48" s="380" t="s">
        <v>130</v>
      </c>
      <c r="H48" s="127" t="str">
        <f>IF(G48="未実施","未実施の理由",IF(G48="不要","不要と判断した理由",IF(G48="実施済","対策の内容","")))</f>
        <v/>
      </c>
      <c r="I48" s="357" t="s">
        <v>130</v>
      </c>
      <c r="J48" s="127" t="str">
        <f>IF(I48="未実施","未実施の理由",IF(I48="不要","不要と判断した理由",IF(I48="実施済","対策の内容","")))</f>
        <v/>
      </c>
      <c r="K48" s="357" t="s">
        <v>130</v>
      </c>
      <c r="L48" s="127" t="str">
        <f>IF(K48="未実施","",IF(K48="実施済","対策の内容",""))</f>
        <v/>
      </c>
      <c r="M48" s="357" t="s">
        <v>130</v>
      </c>
      <c r="N48" s="128" t="str">
        <f>IF(M48="未実施","",IF(M48="実施済","対策の内容",""))</f>
        <v/>
      </c>
      <c r="O48" s="9"/>
      <c r="P48" s="28"/>
      <c r="Q48" s="151">
        <f>IF(G48="未実施",1,0)</f>
        <v>0</v>
      </c>
      <c r="R48" s="151">
        <f>IF(I48="未実施",1,0)</f>
        <v>0</v>
      </c>
      <c r="S48" s="151" t="s">
        <v>337</v>
      </c>
      <c r="T48" s="151" t="s">
        <v>337</v>
      </c>
      <c r="U48" s="153">
        <f>SUM(Q48:T48)</f>
        <v>0</v>
      </c>
      <c r="V48" s="154">
        <f>IF(U48&gt;=1,1,0)</f>
        <v>0</v>
      </c>
      <c r="W48" s="14" t="s">
        <v>245</v>
      </c>
    </row>
    <row r="49" spans="2:23" x14ac:dyDescent="0.45">
      <c r="B49" s="7"/>
      <c r="C49" s="351"/>
      <c r="D49" s="361"/>
      <c r="E49" s="177" t="str">
        <f>IF('1'!F19&lt;&gt;"",'1'!F19,"")</f>
        <v/>
      </c>
      <c r="F49" s="378"/>
      <c r="G49" s="381"/>
      <c r="H49" s="353"/>
      <c r="I49" s="358"/>
      <c r="J49" s="353"/>
      <c r="K49" s="358"/>
      <c r="L49" s="353"/>
      <c r="M49" s="358"/>
      <c r="N49" s="355"/>
      <c r="O49" s="9"/>
      <c r="P49" s="28"/>
      <c r="Q49" s="148">
        <f>IF(G48="実施済",1,0)</f>
        <v>0</v>
      </c>
      <c r="R49" s="148">
        <f>IF(I48="実施済",1,0)</f>
        <v>0</v>
      </c>
      <c r="S49" s="148">
        <f>IF(K48="実施済",1,0)</f>
        <v>0</v>
      </c>
      <c r="T49" s="148">
        <f>IF(M48="実施済",1,0)</f>
        <v>0</v>
      </c>
      <c r="U49" s="153">
        <f>SUM(Q49:T49)</f>
        <v>0</v>
      </c>
      <c r="V49" s="154">
        <f>IF(U49&gt;=1,10,0)</f>
        <v>0</v>
      </c>
      <c r="W49" s="14" t="s">
        <v>246</v>
      </c>
    </row>
    <row r="50" spans="2:23" x14ac:dyDescent="0.45">
      <c r="B50" s="7"/>
      <c r="C50" s="351"/>
      <c r="D50" s="361"/>
      <c r="E50" s="177" t="str">
        <f>IF('1'!G19&lt;&gt;"",'1'!G19,"")</f>
        <v/>
      </c>
      <c r="F50" s="378"/>
      <c r="G50" s="381"/>
      <c r="H50" s="353"/>
      <c r="I50" s="358"/>
      <c r="J50" s="353"/>
      <c r="K50" s="358"/>
      <c r="L50" s="353"/>
      <c r="M50" s="358"/>
      <c r="N50" s="355"/>
      <c r="O50" s="9"/>
      <c r="P50" s="28"/>
      <c r="Q50" s="148">
        <f>IF(G48="不要",1,0)</f>
        <v>0</v>
      </c>
      <c r="R50" s="148">
        <f>IF(I48="不要",1,0)</f>
        <v>0</v>
      </c>
      <c r="S50" s="151" t="s">
        <v>337</v>
      </c>
      <c r="T50" s="151" t="s">
        <v>337</v>
      </c>
      <c r="U50" s="153">
        <f>SUM(Q50:T50)</f>
        <v>0</v>
      </c>
      <c r="V50" s="154">
        <f>IF(U50&gt;=1,100,0)</f>
        <v>0</v>
      </c>
      <c r="W50" s="14" t="s">
        <v>247</v>
      </c>
    </row>
    <row r="51" spans="2:23" x14ac:dyDescent="0.45">
      <c r="B51" s="7"/>
      <c r="C51" s="351"/>
      <c r="D51" s="361"/>
      <c r="E51" s="177" t="str">
        <f>IF('1'!H19&lt;&gt;"",'1'!H19,"")</f>
        <v/>
      </c>
      <c r="F51" s="378"/>
      <c r="G51" s="381"/>
      <c r="H51" s="353"/>
      <c r="I51" s="358"/>
      <c r="J51" s="353"/>
      <c r="K51" s="358"/>
      <c r="L51" s="353"/>
      <c r="M51" s="358"/>
      <c r="N51" s="355"/>
      <c r="O51" s="9"/>
      <c r="P51" s="28"/>
      <c r="V51" s="152">
        <f>SUM(V48:V50)</f>
        <v>0</v>
      </c>
      <c r="W51" s="14" t="s">
        <v>248</v>
      </c>
    </row>
    <row r="52" spans="2:23" ht="15.6" thickBot="1" x14ac:dyDescent="0.5">
      <c r="B52" s="7"/>
      <c r="C52" s="352"/>
      <c r="D52" s="362"/>
      <c r="E52" s="178" t="str">
        <f>IF('1'!I19&lt;&gt;"",'1'!I19,"")</f>
        <v/>
      </c>
      <c r="F52" s="379"/>
      <c r="G52" s="382"/>
      <c r="H52" s="354"/>
      <c r="I52" s="359"/>
      <c r="J52" s="354"/>
      <c r="K52" s="359"/>
      <c r="L52" s="354"/>
      <c r="M52" s="359"/>
      <c r="N52" s="356"/>
      <c r="O52" s="9"/>
      <c r="P52" s="28"/>
    </row>
    <row r="53" spans="2:23" x14ac:dyDescent="0.45">
      <c r="B53" s="7"/>
      <c r="C53" s="350" t="str">
        <f>IF($A$1&gt;0,8,"")</f>
        <v/>
      </c>
      <c r="D53" s="360" t="str">
        <f>IF('1'!D20&lt;&gt;"",'1'!D20,"")</f>
        <v/>
      </c>
      <c r="E53" s="176" t="str">
        <f>IF('1'!E20&lt;&gt;"",'1'!E20,"")</f>
        <v/>
      </c>
      <c r="F53" s="377" t="str">
        <f>IF('2'!K76&gt;=1,"要",IF('2'!L76&gt;=1,"不要","ー"))</f>
        <v>ー</v>
      </c>
      <c r="G53" s="380" t="s">
        <v>130</v>
      </c>
      <c r="H53" s="127" t="str">
        <f>IF(G53="未実施","未実施の理由",IF(G53="不要","不要と判断した理由",IF(G53="実施済","対策の内容","")))</f>
        <v/>
      </c>
      <c r="I53" s="357" t="s">
        <v>130</v>
      </c>
      <c r="J53" s="127" t="str">
        <f>IF(I53="未実施","未実施の理由",IF(I53="不要","不要と判断した理由",IF(I53="実施済","対策の内容","")))</f>
        <v/>
      </c>
      <c r="K53" s="357" t="s">
        <v>130</v>
      </c>
      <c r="L53" s="127" t="str">
        <f>IF(K53="未実施","",IF(K53="実施済","対策の内容",""))</f>
        <v/>
      </c>
      <c r="M53" s="357" t="s">
        <v>130</v>
      </c>
      <c r="N53" s="128" t="str">
        <f>IF(M53="未実施","",IF(M53="実施済","対策の内容",""))</f>
        <v/>
      </c>
      <c r="O53" s="9"/>
      <c r="P53" s="28"/>
      <c r="Q53" s="151">
        <f>IF(G53="未実施",1,0)</f>
        <v>0</v>
      </c>
      <c r="R53" s="151">
        <f>IF(I53="未実施",1,0)</f>
        <v>0</v>
      </c>
      <c r="S53" s="151" t="s">
        <v>337</v>
      </c>
      <c r="T53" s="151" t="s">
        <v>337</v>
      </c>
      <c r="U53" s="153">
        <f>SUM(Q53:T53)</f>
        <v>0</v>
      </c>
      <c r="V53" s="154">
        <f>IF(U53&gt;=1,1,0)</f>
        <v>0</v>
      </c>
      <c r="W53" s="14" t="s">
        <v>245</v>
      </c>
    </row>
    <row r="54" spans="2:23" x14ac:dyDescent="0.45">
      <c r="B54" s="7"/>
      <c r="C54" s="351"/>
      <c r="D54" s="361"/>
      <c r="E54" s="177" t="str">
        <f>IF('1'!F20&lt;&gt;"",'1'!F20,"")</f>
        <v/>
      </c>
      <c r="F54" s="378"/>
      <c r="G54" s="381"/>
      <c r="H54" s="353"/>
      <c r="I54" s="358"/>
      <c r="J54" s="353"/>
      <c r="K54" s="358"/>
      <c r="L54" s="353"/>
      <c r="M54" s="358"/>
      <c r="N54" s="355"/>
      <c r="O54" s="9"/>
      <c r="P54" s="28"/>
      <c r="Q54" s="148">
        <f>IF(G53="実施済",1,0)</f>
        <v>0</v>
      </c>
      <c r="R54" s="148">
        <f>IF(I53="実施済",1,0)</f>
        <v>0</v>
      </c>
      <c r="S54" s="148">
        <f>IF(K53="実施済",1,0)</f>
        <v>0</v>
      </c>
      <c r="T54" s="148">
        <f>IF(M53="実施済",1,0)</f>
        <v>0</v>
      </c>
      <c r="U54" s="153">
        <f>SUM(Q54:T54)</f>
        <v>0</v>
      </c>
      <c r="V54" s="154">
        <f>IF(U54&gt;=1,10,0)</f>
        <v>0</v>
      </c>
      <c r="W54" s="14" t="s">
        <v>246</v>
      </c>
    </row>
    <row r="55" spans="2:23" x14ac:dyDescent="0.45">
      <c r="B55" s="7"/>
      <c r="C55" s="351"/>
      <c r="D55" s="361"/>
      <c r="E55" s="177" t="str">
        <f>IF('1'!G20&lt;&gt;"",'1'!G20,"")</f>
        <v/>
      </c>
      <c r="F55" s="378"/>
      <c r="G55" s="381"/>
      <c r="H55" s="353"/>
      <c r="I55" s="358"/>
      <c r="J55" s="353"/>
      <c r="K55" s="358"/>
      <c r="L55" s="353"/>
      <c r="M55" s="358"/>
      <c r="N55" s="355"/>
      <c r="O55" s="9"/>
      <c r="P55" s="28"/>
      <c r="Q55" s="148">
        <f>IF(G53="不要",1,0)</f>
        <v>0</v>
      </c>
      <c r="R55" s="148">
        <f>IF(I53="不要",1,0)</f>
        <v>0</v>
      </c>
      <c r="S55" s="151" t="s">
        <v>337</v>
      </c>
      <c r="T55" s="151" t="s">
        <v>337</v>
      </c>
      <c r="U55" s="153">
        <f>SUM(Q55:T55)</f>
        <v>0</v>
      </c>
      <c r="V55" s="154">
        <f>IF(U55&gt;=1,100,0)</f>
        <v>0</v>
      </c>
      <c r="W55" s="14" t="s">
        <v>247</v>
      </c>
    </row>
    <row r="56" spans="2:23" x14ac:dyDescent="0.45">
      <c r="B56" s="7"/>
      <c r="C56" s="351"/>
      <c r="D56" s="361"/>
      <c r="E56" s="177" t="str">
        <f>IF('1'!H20&lt;&gt;"",'1'!H20,"")</f>
        <v/>
      </c>
      <c r="F56" s="378"/>
      <c r="G56" s="381"/>
      <c r="H56" s="353"/>
      <c r="I56" s="358"/>
      <c r="J56" s="353"/>
      <c r="K56" s="358"/>
      <c r="L56" s="353"/>
      <c r="M56" s="358"/>
      <c r="N56" s="355"/>
      <c r="O56" s="9"/>
      <c r="P56" s="28"/>
      <c r="V56" s="152">
        <f>SUM(V53:V55)</f>
        <v>0</v>
      </c>
      <c r="W56" s="14" t="s">
        <v>248</v>
      </c>
    </row>
    <row r="57" spans="2:23" ht="15.6" thickBot="1" x14ac:dyDescent="0.5">
      <c r="B57" s="7"/>
      <c r="C57" s="352"/>
      <c r="D57" s="362"/>
      <c r="E57" s="178" t="str">
        <f>IF('1'!I20&lt;&gt;"",'1'!I20,"")</f>
        <v/>
      </c>
      <c r="F57" s="379"/>
      <c r="G57" s="382"/>
      <c r="H57" s="354"/>
      <c r="I57" s="359"/>
      <c r="J57" s="354"/>
      <c r="K57" s="359"/>
      <c r="L57" s="354"/>
      <c r="M57" s="359"/>
      <c r="N57" s="356"/>
      <c r="O57" s="9"/>
      <c r="P57" s="28"/>
    </row>
    <row r="58" spans="2:23" x14ac:dyDescent="0.45">
      <c r="B58" s="7"/>
      <c r="C58" s="350" t="str">
        <f>IF($A$1&gt;0,9,"")</f>
        <v/>
      </c>
      <c r="D58" s="360" t="str">
        <f>IF('1'!D21&lt;&gt;"",'1'!D21,"")</f>
        <v/>
      </c>
      <c r="E58" s="176" t="str">
        <f>IF('1'!E21&lt;&gt;"",'1'!E21,"")</f>
        <v/>
      </c>
      <c r="F58" s="377" t="str">
        <f>IF('2'!K84&gt;=1,"要",IF('2'!L84&gt;=1,"不要","ー"))</f>
        <v>ー</v>
      </c>
      <c r="G58" s="380" t="s">
        <v>130</v>
      </c>
      <c r="H58" s="127" t="str">
        <f>IF(G58="未実施","未実施の理由",IF(G58="不要","不要と判断した理由",IF(G58="実施済","対策の内容","")))</f>
        <v/>
      </c>
      <c r="I58" s="357" t="s">
        <v>130</v>
      </c>
      <c r="J58" s="127" t="str">
        <f>IF(I58="未実施","未実施の理由",IF(I58="不要","不要と判断した理由",IF(I58="実施済","対策の内容","")))</f>
        <v/>
      </c>
      <c r="K58" s="357" t="s">
        <v>130</v>
      </c>
      <c r="L58" s="127" t="str">
        <f>IF(K58="未実施","",IF(K58="実施済","対策の内容",""))</f>
        <v/>
      </c>
      <c r="M58" s="357" t="s">
        <v>130</v>
      </c>
      <c r="N58" s="128" t="str">
        <f>IF(M58="未実施","",IF(M58="実施済","対策の内容",""))</f>
        <v/>
      </c>
      <c r="O58" s="9"/>
      <c r="P58" s="28"/>
      <c r="Q58" s="151">
        <f>IF(G58="未実施",1,0)</f>
        <v>0</v>
      </c>
      <c r="R58" s="151">
        <f>IF(I58="未実施",1,0)</f>
        <v>0</v>
      </c>
      <c r="S58" s="151" t="s">
        <v>337</v>
      </c>
      <c r="T58" s="151" t="s">
        <v>337</v>
      </c>
      <c r="U58" s="153">
        <f>SUM(Q58:T58)</f>
        <v>0</v>
      </c>
      <c r="V58" s="154">
        <f>IF(U58&gt;=1,1,0)</f>
        <v>0</v>
      </c>
      <c r="W58" s="14" t="s">
        <v>245</v>
      </c>
    </row>
    <row r="59" spans="2:23" x14ac:dyDescent="0.45">
      <c r="B59" s="7"/>
      <c r="C59" s="351"/>
      <c r="D59" s="361"/>
      <c r="E59" s="177" t="str">
        <f>IF('1'!F21&lt;&gt;"",'1'!F21,"")</f>
        <v/>
      </c>
      <c r="F59" s="378"/>
      <c r="G59" s="381"/>
      <c r="H59" s="353"/>
      <c r="I59" s="358"/>
      <c r="J59" s="353"/>
      <c r="K59" s="358"/>
      <c r="L59" s="353"/>
      <c r="M59" s="358"/>
      <c r="N59" s="355"/>
      <c r="O59" s="9"/>
      <c r="P59" s="28"/>
      <c r="Q59" s="148">
        <f>IF(G58="実施済",1,0)</f>
        <v>0</v>
      </c>
      <c r="R59" s="148">
        <f>IF(I58="実施済",1,0)</f>
        <v>0</v>
      </c>
      <c r="S59" s="148">
        <f>IF(K58="実施済",1,0)</f>
        <v>0</v>
      </c>
      <c r="T59" s="148">
        <f>IF(M58="実施済",1,0)</f>
        <v>0</v>
      </c>
      <c r="U59" s="153">
        <f>SUM(Q59:T59)</f>
        <v>0</v>
      </c>
      <c r="V59" s="154">
        <f>IF(U59&gt;=1,10,0)</f>
        <v>0</v>
      </c>
      <c r="W59" s="14" t="s">
        <v>246</v>
      </c>
    </row>
    <row r="60" spans="2:23" x14ac:dyDescent="0.45">
      <c r="B60" s="7"/>
      <c r="C60" s="351"/>
      <c r="D60" s="361"/>
      <c r="E60" s="177" t="str">
        <f>IF('1'!G21&lt;&gt;"",'1'!G21,"")</f>
        <v/>
      </c>
      <c r="F60" s="378"/>
      <c r="G60" s="381"/>
      <c r="H60" s="353"/>
      <c r="I60" s="358"/>
      <c r="J60" s="353"/>
      <c r="K60" s="358"/>
      <c r="L60" s="353"/>
      <c r="M60" s="358"/>
      <c r="N60" s="355"/>
      <c r="O60" s="9"/>
      <c r="P60" s="28"/>
      <c r="Q60" s="148">
        <f>IF(G58="不要",1,0)</f>
        <v>0</v>
      </c>
      <c r="R60" s="148">
        <f>IF(I58="不要",1,0)</f>
        <v>0</v>
      </c>
      <c r="S60" s="151" t="s">
        <v>337</v>
      </c>
      <c r="T60" s="151" t="s">
        <v>337</v>
      </c>
      <c r="U60" s="153">
        <f>SUM(Q60:T60)</f>
        <v>0</v>
      </c>
      <c r="V60" s="154">
        <f>IF(U60&gt;=1,100,0)</f>
        <v>0</v>
      </c>
      <c r="W60" s="14" t="s">
        <v>247</v>
      </c>
    </row>
    <row r="61" spans="2:23" x14ac:dyDescent="0.45">
      <c r="B61" s="7"/>
      <c r="C61" s="351"/>
      <c r="D61" s="361"/>
      <c r="E61" s="177" t="str">
        <f>IF('1'!H21&lt;&gt;"",'1'!H21,"")</f>
        <v/>
      </c>
      <c r="F61" s="378"/>
      <c r="G61" s="381"/>
      <c r="H61" s="353"/>
      <c r="I61" s="358"/>
      <c r="J61" s="353"/>
      <c r="K61" s="358"/>
      <c r="L61" s="353"/>
      <c r="M61" s="358"/>
      <c r="N61" s="355"/>
      <c r="O61" s="9"/>
      <c r="P61" s="28"/>
      <c r="V61" s="152">
        <f>SUM(V58:V60)</f>
        <v>0</v>
      </c>
      <c r="W61" s="14" t="s">
        <v>248</v>
      </c>
    </row>
    <row r="62" spans="2:23" ht="15.6" thickBot="1" x14ac:dyDescent="0.5">
      <c r="B62" s="7"/>
      <c r="C62" s="352"/>
      <c r="D62" s="362"/>
      <c r="E62" s="178" t="str">
        <f>IF('1'!I21&lt;&gt;"",'1'!I21,"")</f>
        <v/>
      </c>
      <c r="F62" s="379"/>
      <c r="G62" s="382"/>
      <c r="H62" s="354"/>
      <c r="I62" s="359"/>
      <c r="J62" s="354"/>
      <c r="K62" s="359"/>
      <c r="L62" s="354"/>
      <c r="M62" s="359"/>
      <c r="N62" s="356"/>
      <c r="O62" s="9"/>
      <c r="P62" s="28"/>
    </row>
    <row r="63" spans="2:23" x14ac:dyDescent="0.45">
      <c r="B63" s="7"/>
      <c r="C63" s="350" t="str">
        <f>IF($A$1&gt;0,10,"")</f>
        <v/>
      </c>
      <c r="D63" s="360" t="str">
        <f>IF('1'!D22&lt;&gt;"",'1'!D22,"")</f>
        <v/>
      </c>
      <c r="E63" s="176" t="str">
        <f>IF('1'!E22&lt;&gt;"",'1'!E22,"")</f>
        <v/>
      </c>
      <c r="F63" s="377" t="str">
        <f>IF('2'!K92&gt;=1,"要",IF('2'!L92&gt;=1,"不要","ー"))</f>
        <v>ー</v>
      </c>
      <c r="G63" s="380" t="s">
        <v>130</v>
      </c>
      <c r="H63" s="127" t="str">
        <f>IF(G63="未実施","未実施の理由",IF(G63="不要","不要と判断した理由",IF(G63="実施済","対策の内容","")))</f>
        <v/>
      </c>
      <c r="I63" s="357" t="s">
        <v>130</v>
      </c>
      <c r="J63" s="127" t="str">
        <f>IF(I63="未実施","未実施の理由",IF(I63="不要","不要と判断した理由",IF(I63="実施済","対策の内容","")))</f>
        <v/>
      </c>
      <c r="K63" s="357" t="s">
        <v>130</v>
      </c>
      <c r="L63" s="127" t="str">
        <f>IF(K63="未実施","未実施の理由",IF(K63="不要","不要と判断した理由",IF(K63="実施済","対策の内容","")))</f>
        <v/>
      </c>
      <c r="M63" s="357" t="s">
        <v>130</v>
      </c>
      <c r="N63" s="128" t="str">
        <f>IF(M63="未実施","",IF(M63="実施済","対策の内容",""))</f>
        <v/>
      </c>
      <c r="O63" s="9"/>
      <c r="P63" s="28"/>
      <c r="Q63" s="151">
        <f>IF(G63="未実施",1,0)</f>
        <v>0</v>
      </c>
      <c r="R63" s="151">
        <f>IF(I63="未実施",1,0)</f>
        <v>0</v>
      </c>
      <c r="S63" s="151" t="s">
        <v>337</v>
      </c>
      <c r="T63" s="151" t="s">
        <v>337</v>
      </c>
      <c r="U63" s="153">
        <f>SUM(Q63:T63)</f>
        <v>0</v>
      </c>
      <c r="V63" s="154">
        <f>IF(U63&gt;=1,1,0)</f>
        <v>0</v>
      </c>
      <c r="W63" s="14" t="s">
        <v>245</v>
      </c>
    </row>
    <row r="64" spans="2:23" x14ac:dyDescent="0.45">
      <c r="B64" s="7"/>
      <c r="C64" s="351"/>
      <c r="D64" s="361"/>
      <c r="E64" s="177" t="str">
        <f>IF('1'!F22&lt;&gt;"",'1'!F22,"")</f>
        <v/>
      </c>
      <c r="F64" s="378"/>
      <c r="G64" s="381"/>
      <c r="H64" s="353"/>
      <c r="I64" s="358"/>
      <c r="J64" s="353"/>
      <c r="K64" s="358"/>
      <c r="L64" s="353"/>
      <c r="M64" s="358"/>
      <c r="N64" s="355"/>
      <c r="O64" s="9"/>
      <c r="P64" s="28"/>
      <c r="Q64" s="148">
        <f>IF(G63="実施済",1,0)</f>
        <v>0</v>
      </c>
      <c r="R64" s="148">
        <f>IF(I63="実施済",1,0)</f>
        <v>0</v>
      </c>
      <c r="S64" s="148">
        <f>IF(K63="実施済",1,0)</f>
        <v>0</v>
      </c>
      <c r="T64" s="148">
        <f>IF(M63="実施済",1,0)</f>
        <v>0</v>
      </c>
      <c r="U64" s="153">
        <f>SUM(Q64:T64)</f>
        <v>0</v>
      </c>
      <c r="V64" s="154">
        <f>IF(U64&gt;=1,10,0)</f>
        <v>0</v>
      </c>
      <c r="W64" s="14" t="s">
        <v>246</v>
      </c>
    </row>
    <row r="65" spans="2:23" x14ac:dyDescent="0.45">
      <c r="B65" s="7"/>
      <c r="C65" s="351"/>
      <c r="D65" s="361"/>
      <c r="E65" s="177" t="str">
        <f>IF('1'!G22&lt;&gt;"",'1'!G22,"")</f>
        <v/>
      </c>
      <c r="F65" s="378"/>
      <c r="G65" s="381"/>
      <c r="H65" s="353"/>
      <c r="I65" s="358"/>
      <c r="J65" s="353"/>
      <c r="K65" s="358"/>
      <c r="L65" s="353"/>
      <c r="M65" s="358"/>
      <c r="N65" s="355"/>
      <c r="O65" s="9"/>
      <c r="P65" s="28"/>
      <c r="Q65" s="148">
        <f>IF(G63="不要",1,0)</f>
        <v>0</v>
      </c>
      <c r="R65" s="148">
        <f>IF(I63="不要",1,0)</f>
        <v>0</v>
      </c>
      <c r="S65" s="151" t="s">
        <v>337</v>
      </c>
      <c r="T65" s="151" t="s">
        <v>337</v>
      </c>
      <c r="U65" s="153">
        <f>SUM(Q65:T65)</f>
        <v>0</v>
      </c>
      <c r="V65" s="154">
        <f>IF(U65&gt;=1,100,0)</f>
        <v>0</v>
      </c>
      <c r="W65" s="14" t="s">
        <v>247</v>
      </c>
    </row>
    <row r="66" spans="2:23" x14ac:dyDescent="0.45">
      <c r="B66" s="7"/>
      <c r="C66" s="351"/>
      <c r="D66" s="361"/>
      <c r="E66" s="177" t="str">
        <f>IF('1'!H22&lt;&gt;"",'1'!H22,"")</f>
        <v/>
      </c>
      <c r="F66" s="378"/>
      <c r="G66" s="381"/>
      <c r="H66" s="353"/>
      <c r="I66" s="358"/>
      <c r="J66" s="353"/>
      <c r="K66" s="358"/>
      <c r="L66" s="353"/>
      <c r="M66" s="358"/>
      <c r="N66" s="355"/>
      <c r="O66" s="9"/>
      <c r="P66" s="28"/>
      <c r="V66" s="152">
        <f>SUM(V63:V65)</f>
        <v>0</v>
      </c>
      <c r="W66" s="14" t="s">
        <v>248</v>
      </c>
    </row>
    <row r="67" spans="2:23" ht="15.6" thickBot="1" x14ac:dyDescent="0.5">
      <c r="B67" s="7"/>
      <c r="C67" s="352"/>
      <c r="D67" s="362"/>
      <c r="E67" s="178" t="str">
        <f>IF('1'!I22&lt;&gt;"",'1'!I22,"")</f>
        <v/>
      </c>
      <c r="F67" s="379"/>
      <c r="G67" s="382"/>
      <c r="H67" s="354"/>
      <c r="I67" s="359"/>
      <c r="J67" s="354"/>
      <c r="K67" s="359"/>
      <c r="L67" s="354"/>
      <c r="M67" s="359"/>
      <c r="N67" s="356"/>
      <c r="O67" s="9"/>
      <c r="P67" s="28"/>
    </row>
    <row r="68" spans="2:23" x14ac:dyDescent="0.45">
      <c r="B68" s="7"/>
      <c r="C68" s="350" t="str">
        <f>IF($A$1&gt;0,11,"")</f>
        <v/>
      </c>
      <c r="D68" s="360" t="str">
        <f>IF('1'!D23&lt;&gt;"",'1'!D23,"")</f>
        <v/>
      </c>
      <c r="E68" s="176" t="str">
        <f>IF('1'!E23&lt;&gt;"",'1'!E23,"")</f>
        <v/>
      </c>
      <c r="F68" s="377" t="str">
        <f>IF('2'!K100&gt;=1,"要",IF('2'!L100&gt;=1,"不要","ー"))</f>
        <v>ー</v>
      </c>
      <c r="G68" s="380" t="s">
        <v>130</v>
      </c>
      <c r="H68" s="127" t="str">
        <f>IF(G68="未実施","未実施の理由",IF(G68="不要","不要と判断した理由",IF(G68="実施済","対策の内容","")))</f>
        <v/>
      </c>
      <c r="I68" s="357" t="s">
        <v>130</v>
      </c>
      <c r="J68" s="127" t="str">
        <f>IF(I68="未実施","未実施の理由",IF(I68="不要","不要と判断した理由",IF(I68="実施済","対策の内容","")))</f>
        <v/>
      </c>
      <c r="K68" s="357" t="s">
        <v>130</v>
      </c>
      <c r="L68" s="127" t="str">
        <f>IF(K68="未実施","未実施の理由",IF(K68="不要","不要と判断した理由",IF(K68="実施済","対策の内容","")))</f>
        <v/>
      </c>
      <c r="M68" s="357" t="s">
        <v>130</v>
      </c>
      <c r="N68" s="128" t="str">
        <f>IF(M68="未実施","",IF(M68="実施済","対策の内容",""))</f>
        <v/>
      </c>
      <c r="O68" s="9"/>
      <c r="P68" s="28"/>
      <c r="Q68" s="151">
        <f>IF(G68="未実施",1,0)</f>
        <v>0</v>
      </c>
      <c r="R68" s="151">
        <f>IF(I68="未実施",1,0)</f>
        <v>0</v>
      </c>
      <c r="S68" s="151" t="s">
        <v>337</v>
      </c>
      <c r="T68" s="151" t="s">
        <v>337</v>
      </c>
      <c r="U68" s="153">
        <f>SUM(Q68:T68)</f>
        <v>0</v>
      </c>
      <c r="V68" s="154">
        <f>IF(U68&gt;=1,1,0)</f>
        <v>0</v>
      </c>
      <c r="W68" s="14" t="s">
        <v>245</v>
      </c>
    </row>
    <row r="69" spans="2:23" x14ac:dyDescent="0.45">
      <c r="B69" s="7"/>
      <c r="C69" s="351"/>
      <c r="D69" s="361"/>
      <c r="E69" s="177" t="str">
        <f>IF('1'!F23&lt;&gt;"",'1'!F23,"")</f>
        <v/>
      </c>
      <c r="F69" s="378"/>
      <c r="G69" s="381"/>
      <c r="H69" s="353"/>
      <c r="I69" s="358"/>
      <c r="J69" s="353"/>
      <c r="K69" s="358"/>
      <c r="L69" s="353"/>
      <c r="M69" s="358"/>
      <c r="N69" s="355"/>
      <c r="O69" s="9"/>
      <c r="P69" s="28"/>
      <c r="Q69" s="148">
        <f>IF(G68="実施済",1,0)</f>
        <v>0</v>
      </c>
      <c r="R69" s="148">
        <f>IF(I68="実施済",1,0)</f>
        <v>0</v>
      </c>
      <c r="S69" s="148">
        <f>IF(K68="実施済",1,0)</f>
        <v>0</v>
      </c>
      <c r="T69" s="148">
        <f>IF(M68="実施済",1,0)</f>
        <v>0</v>
      </c>
      <c r="U69" s="153">
        <f>SUM(Q69:T69)</f>
        <v>0</v>
      </c>
      <c r="V69" s="154">
        <f>IF(U69&gt;=1,10,0)</f>
        <v>0</v>
      </c>
      <c r="W69" s="14" t="s">
        <v>246</v>
      </c>
    </row>
    <row r="70" spans="2:23" x14ac:dyDescent="0.45">
      <c r="B70" s="7"/>
      <c r="C70" s="351"/>
      <c r="D70" s="361"/>
      <c r="E70" s="177" t="str">
        <f>IF('1'!G23&lt;&gt;"",'1'!G23,"")</f>
        <v/>
      </c>
      <c r="F70" s="378"/>
      <c r="G70" s="381"/>
      <c r="H70" s="353"/>
      <c r="I70" s="358"/>
      <c r="J70" s="353"/>
      <c r="K70" s="358"/>
      <c r="L70" s="353"/>
      <c r="M70" s="358"/>
      <c r="N70" s="355"/>
      <c r="O70" s="9"/>
      <c r="P70" s="28"/>
      <c r="Q70" s="148">
        <f>IF(G68="不要",1,0)</f>
        <v>0</v>
      </c>
      <c r="R70" s="148">
        <f>IF(I68="不要",1,0)</f>
        <v>0</v>
      </c>
      <c r="S70" s="151" t="s">
        <v>337</v>
      </c>
      <c r="T70" s="151" t="s">
        <v>337</v>
      </c>
      <c r="U70" s="153">
        <f>SUM(Q70:T70)</f>
        <v>0</v>
      </c>
      <c r="V70" s="154">
        <f>IF(U70&gt;=1,100,0)</f>
        <v>0</v>
      </c>
      <c r="W70" s="14" t="s">
        <v>247</v>
      </c>
    </row>
    <row r="71" spans="2:23" x14ac:dyDescent="0.45">
      <c r="B71" s="7"/>
      <c r="C71" s="351"/>
      <c r="D71" s="361"/>
      <c r="E71" s="177" t="str">
        <f>IF('1'!H23&lt;&gt;"",'1'!H23,"")</f>
        <v/>
      </c>
      <c r="F71" s="378"/>
      <c r="G71" s="381"/>
      <c r="H71" s="353"/>
      <c r="I71" s="358"/>
      <c r="J71" s="353"/>
      <c r="K71" s="358"/>
      <c r="L71" s="353"/>
      <c r="M71" s="358"/>
      <c r="N71" s="355"/>
      <c r="O71" s="9"/>
      <c r="P71" s="28"/>
      <c r="V71" s="152">
        <f>SUM(V68:V70)</f>
        <v>0</v>
      </c>
      <c r="W71" s="14" t="s">
        <v>248</v>
      </c>
    </row>
    <row r="72" spans="2:23" ht="15.6" thickBot="1" x14ac:dyDescent="0.5">
      <c r="B72" s="7"/>
      <c r="C72" s="352"/>
      <c r="D72" s="362"/>
      <c r="E72" s="178" t="str">
        <f>IF('1'!I23&lt;&gt;"",'1'!I23,"")</f>
        <v/>
      </c>
      <c r="F72" s="379"/>
      <c r="G72" s="382"/>
      <c r="H72" s="354"/>
      <c r="I72" s="359"/>
      <c r="J72" s="354"/>
      <c r="K72" s="359"/>
      <c r="L72" s="354"/>
      <c r="M72" s="359"/>
      <c r="N72" s="356"/>
      <c r="O72" s="9"/>
      <c r="P72" s="28"/>
    </row>
    <row r="73" spans="2:23" x14ac:dyDescent="0.45">
      <c r="B73" s="7"/>
      <c r="C73" s="350" t="str">
        <f>IF($A$1&gt;0,12,"")</f>
        <v/>
      </c>
      <c r="D73" s="360" t="str">
        <f>IF('1'!D24&lt;&gt;"",'1'!D24,"")</f>
        <v/>
      </c>
      <c r="E73" s="176" t="str">
        <f>IF('1'!E24&lt;&gt;"",'1'!E24,"")</f>
        <v/>
      </c>
      <c r="F73" s="377" t="str">
        <f>IF('2'!K108&gt;=1,"要",IF('2'!L108&gt;=1,"不要","ー"))</f>
        <v>ー</v>
      </c>
      <c r="G73" s="380" t="s">
        <v>130</v>
      </c>
      <c r="H73" s="127" t="str">
        <f>IF(G73="未実施","未実施の理由",IF(G73="不要","不要と判断した理由",IF(G73="実施済","対策の内容","")))</f>
        <v/>
      </c>
      <c r="I73" s="357" t="s">
        <v>130</v>
      </c>
      <c r="J73" s="127" t="str">
        <f>IF(I73="未実施","未実施の理由",IF(I73="不要","不要と判断した理由",IF(I73="実施済","対策の内容","")))</f>
        <v/>
      </c>
      <c r="K73" s="357" t="s">
        <v>130</v>
      </c>
      <c r="L73" s="127" t="str">
        <f>IF(K73="未実施","未実施の理由",IF(K73="不要","不要と判断した理由",IF(K73="実施済","対策の内容","")))</f>
        <v/>
      </c>
      <c r="M73" s="357" t="s">
        <v>130</v>
      </c>
      <c r="N73" s="128" t="str">
        <f>IF(M73="未実施","",IF(M73="実施済","対策の内容",""))</f>
        <v/>
      </c>
      <c r="O73" s="9"/>
      <c r="P73" s="28"/>
      <c r="Q73" s="151">
        <f>IF(G73="未実施",1,0)</f>
        <v>0</v>
      </c>
      <c r="R73" s="151">
        <f>IF(I73="未実施",1,0)</f>
        <v>0</v>
      </c>
      <c r="S73" s="151" t="s">
        <v>337</v>
      </c>
      <c r="T73" s="151" t="s">
        <v>337</v>
      </c>
      <c r="U73" s="153">
        <f>SUM(Q73:T73)</f>
        <v>0</v>
      </c>
      <c r="V73" s="154">
        <f>IF(U73&gt;=1,1,0)</f>
        <v>0</v>
      </c>
      <c r="W73" s="14" t="s">
        <v>245</v>
      </c>
    </row>
    <row r="74" spans="2:23" x14ac:dyDescent="0.45">
      <c r="B74" s="7"/>
      <c r="C74" s="351"/>
      <c r="D74" s="361"/>
      <c r="E74" s="177" t="str">
        <f>IF('1'!F24&lt;&gt;"",'1'!F24,"")</f>
        <v/>
      </c>
      <c r="F74" s="378"/>
      <c r="G74" s="381"/>
      <c r="H74" s="353"/>
      <c r="I74" s="358"/>
      <c r="J74" s="353"/>
      <c r="K74" s="358"/>
      <c r="L74" s="353"/>
      <c r="M74" s="358"/>
      <c r="N74" s="355"/>
      <c r="O74" s="9"/>
      <c r="P74" s="28"/>
      <c r="Q74" s="148">
        <f>IF(G73="実施済",1,0)</f>
        <v>0</v>
      </c>
      <c r="R74" s="148">
        <f>IF(I73="実施済",1,0)</f>
        <v>0</v>
      </c>
      <c r="S74" s="148">
        <f>IF(K73="実施済",1,0)</f>
        <v>0</v>
      </c>
      <c r="T74" s="148">
        <f>IF(M73="実施済",1,0)</f>
        <v>0</v>
      </c>
      <c r="U74" s="153">
        <f>SUM(Q74:T74)</f>
        <v>0</v>
      </c>
      <c r="V74" s="154">
        <f>IF(U74&gt;=1,10,0)</f>
        <v>0</v>
      </c>
      <c r="W74" s="14" t="s">
        <v>246</v>
      </c>
    </row>
    <row r="75" spans="2:23" x14ac:dyDescent="0.45">
      <c r="B75" s="7"/>
      <c r="C75" s="351"/>
      <c r="D75" s="361"/>
      <c r="E75" s="177" t="str">
        <f>IF('1'!G24&lt;&gt;"",'1'!G24,"")</f>
        <v/>
      </c>
      <c r="F75" s="378"/>
      <c r="G75" s="381"/>
      <c r="H75" s="353"/>
      <c r="I75" s="358"/>
      <c r="J75" s="353"/>
      <c r="K75" s="358"/>
      <c r="L75" s="353"/>
      <c r="M75" s="358"/>
      <c r="N75" s="355"/>
      <c r="O75" s="9"/>
      <c r="P75" s="28"/>
      <c r="Q75" s="148">
        <f>IF(G73="不要",1,0)</f>
        <v>0</v>
      </c>
      <c r="R75" s="148">
        <f>IF(I73="不要",1,0)</f>
        <v>0</v>
      </c>
      <c r="S75" s="151" t="s">
        <v>337</v>
      </c>
      <c r="T75" s="151" t="s">
        <v>337</v>
      </c>
      <c r="U75" s="153">
        <f>SUM(Q75:T75)</f>
        <v>0</v>
      </c>
      <c r="V75" s="154">
        <f>IF(U75&gt;=1,100,0)</f>
        <v>0</v>
      </c>
      <c r="W75" s="14" t="s">
        <v>247</v>
      </c>
    </row>
    <row r="76" spans="2:23" x14ac:dyDescent="0.45">
      <c r="B76" s="7"/>
      <c r="C76" s="351"/>
      <c r="D76" s="361"/>
      <c r="E76" s="177" t="str">
        <f>IF('1'!H24&lt;&gt;"",'1'!H24,"")</f>
        <v/>
      </c>
      <c r="F76" s="378"/>
      <c r="G76" s="381"/>
      <c r="H76" s="353"/>
      <c r="I76" s="358"/>
      <c r="J76" s="353"/>
      <c r="K76" s="358"/>
      <c r="L76" s="353"/>
      <c r="M76" s="358"/>
      <c r="N76" s="355"/>
      <c r="O76" s="9"/>
      <c r="P76" s="28"/>
      <c r="V76" s="152">
        <f>SUM(V73:V75)</f>
        <v>0</v>
      </c>
      <c r="W76" s="14" t="s">
        <v>248</v>
      </c>
    </row>
    <row r="77" spans="2:23" ht="15.6" thickBot="1" x14ac:dyDescent="0.5">
      <c r="B77" s="7"/>
      <c r="C77" s="352"/>
      <c r="D77" s="362"/>
      <c r="E77" s="178" t="str">
        <f>IF('1'!I24&lt;&gt;"",'1'!I24,"")</f>
        <v/>
      </c>
      <c r="F77" s="379"/>
      <c r="G77" s="382"/>
      <c r="H77" s="354"/>
      <c r="I77" s="359"/>
      <c r="J77" s="354"/>
      <c r="K77" s="359"/>
      <c r="L77" s="354"/>
      <c r="M77" s="359"/>
      <c r="N77" s="356"/>
      <c r="O77" s="9"/>
      <c r="P77" s="28"/>
    </row>
    <row r="78" spans="2:23" x14ac:dyDescent="0.45">
      <c r="B78" s="7"/>
      <c r="C78" s="350" t="str">
        <f>IF($A$1&gt;0,13,"")</f>
        <v/>
      </c>
      <c r="D78" s="360" t="str">
        <f>IF('1'!D25&lt;&gt;"",'1'!D25,"")</f>
        <v/>
      </c>
      <c r="E78" s="176" t="str">
        <f>IF('1'!E25&lt;&gt;"",'1'!E25,"")</f>
        <v/>
      </c>
      <c r="F78" s="377" t="str">
        <f>IF('2'!K116&gt;=1,"要",IF('2'!L116&gt;=1,"不要","ー"))</f>
        <v>ー</v>
      </c>
      <c r="G78" s="380" t="s">
        <v>130</v>
      </c>
      <c r="H78" s="127" t="str">
        <f>IF(G78="未実施","未実施の理由",IF(G78="不要","不要と判断した理由",IF(G78="実施済","対策の内容","")))</f>
        <v/>
      </c>
      <c r="I78" s="357" t="s">
        <v>130</v>
      </c>
      <c r="J78" s="127" t="str">
        <f>IF(I78="未実施","未実施の理由",IF(I78="不要","不要と判断した理由",IF(I78="実施済","対策の内容","")))</f>
        <v/>
      </c>
      <c r="K78" s="357" t="s">
        <v>130</v>
      </c>
      <c r="L78" s="127" t="str">
        <f>IF(K78="未実施","未実施の理由",IF(K78="不要","不要と判断した理由",IF(K78="実施済","対策の内容","")))</f>
        <v/>
      </c>
      <c r="M78" s="357" t="s">
        <v>130</v>
      </c>
      <c r="N78" s="128" t="str">
        <f>IF(M78="未実施","",IF(M78="実施済","対策の内容",""))</f>
        <v/>
      </c>
      <c r="O78" s="9"/>
      <c r="P78" s="28"/>
      <c r="Q78" s="151">
        <f>IF(G78="未実施",1,0)</f>
        <v>0</v>
      </c>
      <c r="R78" s="151">
        <f>IF(I78="未実施",1,0)</f>
        <v>0</v>
      </c>
      <c r="S78" s="151">
        <f>IF(K78="未実施",1,0)</f>
        <v>0</v>
      </c>
      <c r="T78" s="151">
        <f>IF(M78="未実施",1,0)</f>
        <v>0</v>
      </c>
      <c r="U78" s="153">
        <f>SUM(Q78:T78)</f>
        <v>0</v>
      </c>
      <c r="V78" s="154">
        <f>IF(U78&gt;=1,1,0)</f>
        <v>0</v>
      </c>
      <c r="W78" s="14" t="s">
        <v>245</v>
      </c>
    </row>
    <row r="79" spans="2:23" x14ac:dyDescent="0.45">
      <c r="B79" s="7"/>
      <c r="C79" s="351"/>
      <c r="D79" s="361"/>
      <c r="E79" s="177" t="str">
        <f>IF('1'!F25&lt;&gt;"",'1'!F25,"")</f>
        <v/>
      </c>
      <c r="F79" s="378"/>
      <c r="G79" s="381"/>
      <c r="H79" s="353"/>
      <c r="I79" s="358"/>
      <c r="J79" s="353"/>
      <c r="K79" s="358"/>
      <c r="L79" s="353"/>
      <c r="M79" s="358"/>
      <c r="N79" s="355"/>
      <c r="O79" s="9"/>
      <c r="P79" s="28"/>
      <c r="Q79" s="148">
        <f>IF(G78="実施済",1,0)</f>
        <v>0</v>
      </c>
      <c r="R79" s="148">
        <f>IF(I78="実施済",1,0)</f>
        <v>0</v>
      </c>
      <c r="S79" s="148">
        <f>IF(K78="実施済",1,0)</f>
        <v>0</v>
      </c>
      <c r="T79" s="148">
        <f>IF(M78="実施済",1,0)</f>
        <v>0</v>
      </c>
      <c r="U79" s="153">
        <f>SUM(Q79:T79)</f>
        <v>0</v>
      </c>
      <c r="V79" s="154">
        <f>IF(U79&gt;=1,10,0)</f>
        <v>0</v>
      </c>
      <c r="W79" s="14" t="s">
        <v>246</v>
      </c>
    </row>
    <row r="80" spans="2:23" x14ac:dyDescent="0.45">
      <c r="B80" s="7"/>
      <c r="C80" s="351"/>
      <c r="D80" s="361"/>
      <c r="E80" s="177" t="str">
        <f>IF('1'!G25&lt;&gt;"",'1'!G25,"")</f>
        <v/>
      </c>
      <c r="F80" s="378"/>
      <c r="G80" s="381"/>
      <c r="H80" s="353"/>
      <c r="I80" s="358"/>
      <c r="J80" s="353"/>
      <c r="K80" s="358"/>
      <c r="L80" s="353"/>
      <c r="M80" s="358"/>
      <c r="N80" s="355"/>
      <c r="O80" s="9"/>
      <c r="P80" s="28"/>
      <c r="Q80" s="148">
        <f>IF(G78="不要",1,0)</f>
        <v>0</v>
      </c>
      <c r="R80" s="148">
        <f>IF(I78="不要",1,0)</f>
        <v>0</v>
      </c>
      <c r="S80" s="148">
        <f>IF(K78="不要",1,0)</f>
        <v>0</v>
      </c>
      <c r="T80" s="148">
        <f>IF(M78="不要",1,0)</f>
        <v>0</v>
      </c>
      <c r="U80" s="153">
        <f>SUM(Q80:T80)</f>
        <v>0</v>
      </c>
      <c r="V80" s="154">
        <f>IF(U80&gt;=1,100,0)</f>
        <v>0</v>
      </c>
      <c r="W80" s="14" t="s">
        <v>247</v>
      </c>
    </row>
    <row r="81" spans="2:23" x14ac:dyDescent="0.45">
      <c r="B81" s="7"/>
      <c r="C81" s="351"/>
      <c r="D81" s="361"/>
      <c r="E81" s="177" t="str">
        <f>IF('1'!H25&lt;&gt;"",'1'!H25,"")</f>
        <v/>
      </c>
      <c r="F81" s="378"/>
      <c r="G81" s="381"/>
      <c r="H81" s="353"/>
      <c r="I81" s="358"/>
      <c r="J81" s="353"/>
      <c r="K81" s="358"/>
      <c r="L81" s="353"/>
      <c r="M81" s="358"/>
      <c r="N81" s="355"/>
      <c r="O81" s="9"/>
      <c r="P81" s="28"/>
      <c r="V81" s="152">
        <f>SUM(V78:V80)</f>
        <v>0</v>
      </c>
      <c r="W81" s="14" t="s">
        <v>248</v>
      </c>
    </row>
    <row r="82" spans="2:23" ht="15.6" thickBot="1" x14ac:dyDescent="0.5">
      <c r="B82" s="7"/>
      <c r="C82" s="352"/>
      <c r="D82" s="362"/>
      <c r="E82" s="178" t="str">
        <f>IF('1'!I25&lt;&gt;"",'1'!I25,"")</f>
        <v/>
      </c>
      <c r="F82" s="379"/>
      <c r="G82" s="382"/>
      <c r="H82" s="354"/>
      <c r="I82" s="359"/>
      <c r="J82" s="354"/>
      <c r="K82" s="359"/>
      <c r="L82" s="354"/>
      <c r="M82" s="359"/>
      <c r="N82" s="356"/>
      <c r="O82" s="9"/>
      <c r="P82" s="28"/>
    </row>
    <row r="83" spans="2:23" x14ac:dyDescent="0.45">
      <c r="B83" s="7"/>
      <c r="C83" s="350" t="str">
        <f>IF($A$1&gt;0,14,"")</f>
        <v/>
      </c>
      <c r="D83" s="360" t="str">
        <f>IF('1'!D26&lt;&gt;"",'1'!D26,"")</f>
        <v/>
      </c>
      <c r="E83" s="176" t="str">
        <f>IF('1'!E26&lt;&gt;"",'1'!E26,"")</f>
        <v/>
      </c>
      <c r="F83" s="377" t="str">
        <f>IF('2'!K124&gt;=1,"要",IF('2'!L124&gt;=1,"不要","ー"))</f>
        <v>ー</v>
      </c>
      <c r="G83" s="380" t="s">
        <v>130</v>
      </c>
      <c r="H83" s="127" t="str">
        <f>IF(G83="未実施","未実施の理由",IF(G83="不要","不要と判断した理由",IF(G83="実施済","対策の内容","")))</f>
        <v/>
      </c>
      <c r="I83" s="357" t="s">
        <v>130</v>
      </c>
      <c r="J83" s="127" t="str">
        <f>IF(I83="未実施","未実施の理由",IF(I83="不要","不要と判断した理由",IF(I83="実施済","対策の内容","")))</f>
        <v/>
      </c>
      <c r="K83" s="357" t="s">
        <v>130</v>
      </c>
      <c r="L83" s="127" t="str">
        <f>IF(K83="未実施","未実施の理由",IF(K83="不要","不要と判断した理由",IF(K83="実施済","対策の内容","")))</f>
        <v/>
      </c>
      <c r="M83" s="357" t="s">
        <v>130</v>
      </c>
      <c r="N83" s="128" t="str">
        <f>IF(M83="未実施","",IF(M83="実施済","対策の内容",""))</f>
        <v/>
      </c>
      <c r="O83" s="9"/>
      <c r="P83" s="28"/>
      <c r="Q83" s="151">
        <f>IF(G83="未実施",1,0)</f>
        <v>0</v>
      </c>
      <c r="R83" s="151">
        <f>IF(I83="未実施",1,0)</f>
        <v>0</v>
      </c>
      <c r="S83" s="151">
        <f>IF(K83="未実施",1,0)</f>
        <v>0</v>
      </c>
      <c r="T83" s="151">
        <f>IF(M83="未実施",1,0)</f>
        <v>0</v>
      </c>
      <c r="U83" s="153">
        <f>SUM(Q83:T83)</f>
        <v>0</v>
      </c>
      <c r="V83" s="154">
        <f>IF(U83&gt;=1,1,0)</f>
        <v>0</v>
      </c>
      <c r="W83" s="14" t="s">
        <v>245</v>
      </c>
    </row>
    <row r="84" spans="2:23" x14ac:dyDescent="0.45">
      <c r="B84" s="7"/>
      <c r="C84" s="351"/>
      <c r="D84" s="361"/>
      <c r="E84" s="177" t="str">
        <f>IF('1'!F26&lt;&gt;"",'1'!F26,"")</f>
        <v/>
      </c>
      <c r="F84" s="378"/>
      <c r="G84" s="381"/>
      <c r="H84" s="353"/>
      <c r="I84" s="358"/>
      <c r="J84" s="353"/>
      <c r="K84" s="358"/>
      <c r="L84" s="353"/>
      <c r="M84" s="358"/>
      <c r="N84" s="355"/>
      <c r="O84" s="9"/>
      <c r="P84" s="28"/>
      <c r="Q84" s="148">
        <f>IF(G83="実施済",1,0)</f>
        <v>0</v>
      </c>
      <c r="R84" s="148">
        <f>IF(I83="実施済",1,0)</f>
        <v>0</v>
      </c>
      <c r="S84" s="148">
        <f>IF(K83="実施済",1,0)</f>
        <v>0</v>
      </c>
      <c r="T84" s="148">
        <f>IF(M83="実施済",1,0)</f>
        <v>0</v>
      </c>
      <c r="U84" s="153">
        <f>SUM(Q84:T84)</f>
        <v>0</v>
      </c>
      <c r="V84" s="154">
        <f>IF(U84&gt;=1,10,0)</f>
        <v>0</v>
      </c>
      <c r="W84" s="14" t="s">
        <v>246</v>
      </c>
    </row>
    <row r="85" spans="2:23" x14ac:dyDescent="0.45">
      <c r="B85" s="7"/>
      <c r="C85" s="351"/>
      <c r="D85" s="361"/>
      <c r="E85" s="177" t="str">
        <f>IF('1'!G26&lt;&gt;"",'1'!G26,"")</f>
        <v/>
      </c>
      <c r="F85" s="378"/>
      <c r="G85" s="381"/>
      <c r="H85" s="353"/>
      <c r="I85" s="358"/>
      <c r="J85" s="353"/>
      <c r="K85" s="358"/>
      <c r="L85" s="353"/>
      <c r="M85" s="358"/>
      <c r="N85" s="355"/>
      <c r="O85" s="9"/>
      <c r="P85" s="28"/>
      <c r="Q85" s="148">
        <f>IF(G83="不要",1,0)</f>
        <v>0</v>
      </c>
      <c r="R85" s="148">
        <f>IF(I83="不要",1,0)</f>
        <v>0</v>
      </c>
      <c r="S85" s="148">
        <f>IF(K83="不要",1,0)</f>
        <v>0</v>
      </c>
      <c r="T85" s="148">
        <f>IF(M83="不要",1,0)</f>
        <v>0</v>
      </c>
      <c r="U85" s="153">
        <f>SUM(Q85:T85)</f>
        <v>0</v>
      </c>
      <c r="V85" s="154">
        <f>IF(U85&gt;=1,100,0)</f>
        <v>0</v>
      </c>
      <c r="W85" s="14" t="s">
        <v>247</v>
      </c>
    </row>
    <row r="86" spans="2:23" x14ac:dyDescent="0.45">
      <c r="B86" s="7"/>
      <c r="C86" s="351"/>
      <c r="D86" s="361"/>
      <c r="E86" s="177" t="str">
        <f>IF('1'!H26&lt;&gt;"",'1'!H26,"")</f>
        <v/>
      </c>
      <c r="F86" s="378"/>
      <c r="G86" s="381"/>
      <c r="H86" s="353"/>
      <c r="I86" s="358"/>
      <c r="J86" s="353"/>
      <c r="K86" s="358"/>
      <c r="L86" s="353"/>
      <c r="M86" s="358"/>
      <c r="N86" s="355"/>
      <c r="O86" s="9"/>
      <c r="P86" s="28"/>
      <c r="V86" s="152">
        <f>SUM(V83:V85)</f>
        <v>0</v>
      </c>
      <c r="W86" s="14" t="s">
        <v>248</v>
      </c>
    </row>
    <row r="87" spans="2:23" ht="15.6" thickBot="1" x14ac:dyDescent="0.5">
      <c r="B87" s="7"/>
      <c r="C87" s="352"/>
      <c r="D87" s="362"/>
      <c r="E87" s="178" t="str">
        <f>IF('1'!I26&lt;&gt;"",'1'!I26,"")</f>
        <v/>
      </c>
      <c r="F87" s="379"/>
      <c r="G87" s="382"/>
      <c r="H87" s="354"/>
      <c r="I87" s="359"/>
      <c r="J87" s="354"/>
      <c r="K87" s="359"/>
      <c r="L87" s="354"/>
      <c r="M87" s="359"/>
      <c r="N87" s="356"/>
      <c r="O87" s="9"/>
      <c r="P87" s="28"/>
    </row>
    <row r="88" spans="2:23" x14ac:dyDescent="0.45">
      <c r="B88" s="7"/>
      <c r="C88" s="350" t="str">
        <f>IF($A$1&gt;0,15,"")</f>
        <v/>
      </c>
      <c r="D88" s="360" t="str">
        <f>IF('1'!D27&lt;&gt;"",'1'!D27,"")</f>
        <v/>
      </c>
      <c r="E88" s="176" t="str">
        <f>IF('1'!E27&lt;&gt;"",'1'!E27,"")</f>
        <v/>
      </c>
      <c r="F88" s="377" t="str">
        <f>IF('2'!K132&gt;=1,"要",IF('2'!L132&gt;=1,"不要","ー"))</f>
        <v>ー</v>
      </c>
      <c r="G88" s="380" t="s">
        <v>130</v>
      </c>
      <c r="H88" s="127" t="str">
        <f>IF(G88="未実施","未実施の理由",IF(G88="不要","不要と判断した理由",IF(G88="実施済","対策の内容","")))</f>
        <v/>
      </c>
      <c r="I88" s="357" t="s">
        <v>130</v>
      </c>
      <c r="J88" s="127" t="str">
        <f>IF(I88="未実施","未実施の理由",IF(I88="不要","不要と判断した理由",IF(I88="実施済","対策の内容","")))</f>
        <v/>
      </c>
      <c r="K88" s="357" t="s">
        <v>130</v>
      </c>
      <c r="L88" s="127" t="str">
        <f>IF(K88="未実施","未実施の理由",IF(K88="不要","不要と判断した理由",IF(K88="実施済","対策の内容","")))</f>
        <v/>
      </c>
      <c r="M88" s="357" t="s">
        <v>130</v>
      </c>
      <c r="N88" s="128" t="str">
        <f>IF(M88="未実施","",IF(M88="実施済","対策の内容",""))</f>
        <v/>
      </c>
      <c r="O88" s="9"/>
      <c r="P88" s="28"/>
      <c r="Q88" s="151">
        <f>IF(G88="未実施",1,0)</f>
        <v>0</v>
      </c>
      <c r="R88" s="151">
        <f>IF(I88="未実施",1,0)</f>
        <v>0</v>
      </c>
      <c r="S88" s="151">
        <f>IF(K88="未実施",1,0)</f>
        <v>0</v>
      </c>
      <c r="T88" s="151">
        <f>IF(M88="未実施",1,0)</f>
        <v>0</v>
      </c>
      <c r="U88" s="153">
        <f>SUM(Q88:T88)</f>
        <v>0</v>
      </c>
      <c r="V88" s="154">
        <f>IF(U88&gt;=1,1,0)</f>
        <v>0</v>
      </c>
      <c r="W88" s="14" t="s">
        <v>245</v>
      </c>
    </row>
    <row r="89" spans="2:23" x14ac:dyDescent="0.45">
      <c r="B89" s="7"/>
      <c r="C89" s="351"/>
      <c r="D89" s="361"/>
      <c r="E89" s="177" t="str">
        <f>IF('1'!F27&lt;&gt;"",'1'!F27,"")</f>
        <v/>
      </c>
      <c r="F89" s="378"/>
      <c r="G89" s="381"/>
      <c r="H89" s="353"/>
      <c r="I89" s="358"/>
      <c r="J89" s="353"/>
      <c r="K89" s="358"/>
      <c r="L89" s="353"/>
      <c r="M89" s="358"/>
      <c r="N89" s="355"/>
      <c r="O89" s="9"/>
      <c r="P89" s="28"/>
      <c r="Q89" s="148">
        <f>IF(G88="実施済",1,0)</f>
        <v>0</v>
      </c>
      <c r="R89" s="148">
        <f>IF(I88="実施済",1,0)</f>
        <v>0</v>
      </c>
      <c r="S89" s="148">
        <f>IF(K88="実施済",1,0)</f>
        <v>0</v>
      </c>
      <c r="T89" s="148">
        <f>IF(M88="実施済",1,0)</f>
        <v>0</v>
      </c>
      <c r="U89" s="153">
        <f>SUM(Q89:T89)</f>
        <v>0</v>
      </c>
      <c r="V89" s="154">
        <f>IF(U89&gt;=1,10,0)</f>
        <v>0</v>
      </c>
      <c r="W89" s="14" t="s">
        <v>246</v>
      </c>
    </row>
    <row r="90" spans="2:23" x14ac:dyDescent="0.45">
      <c r="B90" s="7"/>
      <c r="C90" s="351"/>
      <c r="D90" s="361"/>
      <c r="E90" s="177" t="str">
        <f>IF('1'!G27&lt;&gt;"",'1'!G27,"")</f>
        <v/>
      </c>
      <c r="F90" s="378"/>
      <c r="G90" s="381"/>
      <c r="H90" s="353"/>
      <c r="I90" s="358"/>
      <c r="J90" s="353"/>
      <c r="K90" s="358"/>
      <c r="L90" s="353"/>
      <c r="M90" s="358"/>
      <c r="N90" s="355"/>
      <c r="O90" s="9"/>
      <c r="P90" s="28"/>
      <c r="Q90" s="148">
        <f>IF(G88="不要",1,0)</f>
        <v>0</v>
      </c>
      <c r="R90" s="148">
        <f>IF(I88="不要",1,0)</f>
        <v>0</v>
      </c>
      <c r="S90" s="148">
        <f>IF(K88="不要",1,0)</f>
        <v>0</v>
      </c>
      <c r="T90" s="148">
        <f>IF(M88="不要",1,0)</f>
        <v>0</v>
      </c>
      <c r="U90" s="153">
        <f>SUM(Q90:T90)</f>
        <v>0</v>
      </c>
      <c r="V90" s="154">
        <f>IF(U90&gt;=1,100,0)</f>
        <v>0</v>
      </c>
      <c r="W90" s="14" t="s">
        <v>247</v>
      </c>
    </row>
    <row r="91" spans="2:23" x14ac:dyDescent="0.45">
      <c r="B91" s="7"/>
      <c r="C91" s="351"/>
      <c r="D91" s="361"/>
      <c r="E91" s="177" t="str">
        <f>IF('1'!H27&lt;&gt;"",'1'!H27,"")</f>
        <v/>
      </c>
      <c r="F91" s="378"/>
      <c r="G91" s="381"/>
      <c r="H91" s="353"/>
      <c r="I91" s="358"/>
      <c r="J91" s="353"/>
      <c r="K91" s="358"/>
      <c r="L91" s="353"/>
      <c r="M91" s="358"/>
      <c r="N91" s="355"/>
      <c r="O91" s="9"/>
      <c r="P91" s="28"/>
      <c r="V91" s="152">
        <f>SUM(V88:V90)</f>
        <v>0</v>
      </c>
      <c r="W91" s="14" t="s">
        <v>248</v>
      </c>
    </row>
    <row r="92" spans="2:23" ht="15.6" thickBot="1" x14ac:dyDescent="0.5">
      <c r="B92" s="7"/>
      <c r="C92" s="352"/>
      <c r="D92" s="362"/>
      <c r="E92" s="178" t="str">
        <f>IF('1'!I27&lt;&gt;"",'1'!I27,"")</f>
        <v/>
      </c>
      <c r="F92" s="379"/>
      <c r="G92" s="382"/>
      <c r="H92" s="354"/>
      <c r="I92" s="359"/>
      <c r="J92" s="354"/>
      <c r="K92" s="359"/>
      <c r="L92" s="354"/>
      <c r="M92" s="359"/>
      <c r="N92" s="356"/>
      <c r="O92" s="9"/>
      <c r="P92" s="28"/>
    </row>
    <row r="93" spans="2:23" x14ac:dyDescent="0.45">
      <c r="B93" s="7"/>
      <c r="C93" s="350" t="str">
        <f>IF($A$1&gt;0,16,"")</f>
        <v/>
      </c>
      <c r="D93" s="360" t="str">
        <f>IF('1'!D28&lt;&gt;"",'1'!D28,"")</f>
        <v/>
      </c>
      <c r="E93" s="176" t="str">
        <f>IF('1'!E28&lt;&gt;"",'1'!E28,"")</f>
        <v/>
      </c>
      <c r="F93" s="377" t="str">
        <f>IF('2'!K140&gt;=1,"要",IF('2'!L140&gt;=1,"不要","ー"))</f>
        <v>ー</v>
      </c>
      <c r="G93" s="380" t="s">
        <v>130</v>
      </c>
      <c r="H93" s="127" t="str">
        <f>IF(G93="未実施","未実施の理由",IF(G93="不要","不要と判断した理由",IF(G93="実施済","対策の内容","")))</f>
        <v/>
      </c>
      <c r="I93" s="357" t="s">
        <v>130</v>
      </c>
      <c r="J93" s="127" t="str">
        <f>IF(I93="未実施","未実施の理由",IF(I93="不要","不要と判断した理由",IF(I93="実施済","対策の内容","")))</f>
        <v/>
      </c>
      <c r="K93" s="357" t="s">
        <v>130</v>
      </c>
      <c r="L93" s="127" t="str">
        <f>IF(K93="未実施","未実施の理由",IF(K93="不要","不要と判断した理由",IF(K93="実施済","対策の内容","")))</f>
        <v/>
      </c>
      <c r="M93" s="357" t="s">
        <v>130</v>
      </c>
      <c r="N93" s="128" t="str">
        <f>IF(M93="未実施","",IF(M93="実施済","対策の内容",""))</f>
        <v/>
      </c>
      <c r="O93" s="9"/>
      <c r="P93" s="28"/>
      <c r="Q93" s="151">
        <f>IF(G93="未実施",1,0)</f>
        <v>0</v>
      </c>
      <c r="R93" s="151">
        <f>IF(I93="未実施",1,0)</f>
        <v>0</v>
      </c>
      <c r="S93" s="151">
        <f>IF(K93="未実施",1,0)</f>
        <v>0</v>
      </c>
      <c r="T93" s="151">
        <f>IF(M93="未実施",1,0)</f>
        <v>0</v>
      </c>
      <c r="U93" s="153">
        <f>SUM(Q93:T93)</f>
        <v>0</v>
      </c>
      <c r="V93" s="154">
        <f>IF(U93&gt;=1,1,0)</f>
        <v>0</v>
      </c>
      <c r="W93" s="14" t="s">
        <v>245</v>
      </c>
    </row>
    <row r="94" spans="2:23" x14ac:dyDescent="0.45">
      <c r="B94" s="7"/>
      <c r="C94" s="351"/>
      <c r="D94" s="361"/>
      <c r="E94" s="177" t="str">
        <f>IF('1'!F28&lt;&gt;"",'1'!F28,"")</f>
        <v/>
      </c>
      <c r="F94" s="378"/>
      <c r="G94" s="381"/>
      <c r="H94" s="353"/>
      <c r="I94" s="358"/>
      <c r="J94" s="353"/>
      <c r="K94" s="358"/>
      <c r="L94" s="353"/>
      <c r="M94" s="358"/>
      <c r="N94" s="355"/>
      <c r="O94" s="9"/>
      <c r="P94" s="28"/>
      <c r="Q94" s="148">
        <f>IF(G93="実施済",1,0)</f>
        <v>0</v>
      </c>
      <c r="R94" s="148">
        <f>IF(I93="実施済",1,0)</f>
        <v>0</v>
      </c>
      <c r="S94" s="148">
        <f>IF(K93="実施済",1,0)</f>
        <v>0</v>
      </c>
      <c r="T94" s="148">
        <f>IF(M93="実施済",1,0)</f>
        <v>0</v>
      </c>
      <c r="U94" s="153">
        <f>SUM(Q94:T94)</f>
        <v>0</v>
      </c>
      <c r="V94" s="154">
        <f>IF(U94&gt;=1,10,0)</f>
        <v>0</v>
      </c>
      <c r="W94" s="14" t="s">
        <v>246</v>
      </c>
    </row>
    <row r="95" spans="2:23" x14ac:dyDescent="0.45">
      <c r="B95" s="7"/>
      <c r="C95" s="351"/>
      <c r="D95" s="361"/>
      <c r="E95" s="177" t="str">
        <f>IF('1'!G28&lt;&gt;"",'1'!G28,"")</f>
        <v/>
      </c>
      <c r="F95" s="378"/>
      <c r="G95" s="381"/>
      <c r="H95" s="353"/>
      <c r="I95" s="358"/>
      <c r="J95" s="353"/>
      <c r="K95" s="358"/>
      <c r="L95" s="353"/>
      <c r="M95" s="358"/>
      <c r="N95" s="355"/>
      <c r="O95" s="9"/>
      <c r="P95" s="28"/>
      <c r="Q95" s="148">
        <f>IF(G93="不要",1,0)</f>
        <v>0</v>
      </c>
      <c r="R95" s="148">
        <f>IF(I93="不要",1,0)</f>
        <v>0</v>
      </c>
      <c r="S95" s="148">
        <f>IF(K93="不要",1,0)</f>
        <v>0</v>
      </c>
      <c r="T95" s="148">
        <f>IF(M93="不要",1,0)</f>
        <v>0</v>
      </c>
      <c r="U95" s="153">
        <f>SUM(Q95:T95)</f>
        <v>0</v>
      </c>
      <c r="V95" s="154">
        <f>IF(U95&gt;=1,100,0)</f>
        <v>0</v>
      </c>
      <c r="W95" s="14" t="s">
        <v>247</v>
      </c>
    </row>
    <row r="96" spans="2:23" x14ac:dyDescent="0.45">
      <c r="B96" s="7"/>
      <c r="C96" s="351"/>
      <c r="D96" s="361"/>
      <c r="E96" s="177" t="str">
        <f>IF('1'!H28&lt;&gt;"",'1'!H28,"")</f>
        <v/>
      </c>
      <c r="F96" s="378"/>
      <c r="G96" s="381"/>
      <c r="H96" s="353"/>
      <c r="I96" s="358"/>
      <c r="J96" s="353"/>
      <c r="K96" s="358"/>
      <c r="L96" s="353"/>
      <c r="M96" s="358"/>
      <c r="N96" s="355"/>
      <c r="O96" s="9"/>
      <c r="P96" s="28"/>
      <c r="V96" s="152">
        <f>SUM(V93:V95)</f>
        <v>0</v>
      </c>
      <c r="W96" s="14" t="s">
        <v>248</v>
      </c>
    </row>
    <row r="97" spans="2:23" ht="15.6" thickBot="1" x14ac:dyDescent="0.5">
      <c r="B97" s="7"/>
      <c r="C97" s="352"/>
      <c r="D97" s="362"/>
      <c r="E97" s="178" t="str">
        <f>IF('1'!I28&lt;&gt;"",'1'!I28,"")</f>
        <v/>
      </c>
      <c r="F97" s="379"/>
      <c r="G97" s="382"/>
      <c r="H97" s="354"/>
      <c r="I97" s="359"/>
      <c r="J97" s="354"/>
      <c r="K97" s="359"/>
      <c r="L97" s="354"/>
      <c r="M97" s="359"/>
      <c r="N97" s="356"/>
      <c r="O97" s="9"/>
      <c r="P97" s="28"/>
    </row>
    <row r="98" spans="2:23" x14ac:dyDescent="0.45">
      <c r="B98" s="7"/>
      <c r="C98" s="350" t="str">
        <f>IF($A$1&gt;0,17,"")</f>
        <v/>
      </c>
      <c r="D98" s="360" t="str">
        <f>IF('1'!D29&lt;&gt;"",'1'!D29,"")</f>
        <v/>
      </c>
      <c r="E98" s="176" t="str">
        <f>IF('1'!E29&lt;&gt;"",'1'!E29,"")</f>
        <v/>
      </c>
      <c r="F98" s="377" t="str">
        <f>IF('2'!K148&gt;=1,"要",IF('2'!L148&gt;=1,"不要","ー"))</f>
        <v>ー</v>
      </c>
      <c r="G98" s="380" t="s">
        <v>130</v>
      </c>
      <c r="H98" s="127" t="str">
        <f>IF(G98="未実施","未実施の理由",IF(G98="不要","不要と判断した理由",IF(G98="実施済","対策の内容","")))</f>
        <v/>
      </c>
      <c r="I98" s="357" t="s">
        <v>130</v>
      </c>
      <c r="J98" s="127" t="str">
        <f>IF(I98="未実施","未実施の理由",IF(I98="不要","不要と判断した理由",IF(I98="実施済","対策の内容","")))</f>
        <v/>
      </c>
      <c r="K98" s="357" t="s">
        <v>130</v>
      </c>
      <c r="L98" s="127" t="str">
        <f>IF(K98="未実施","未実施の理由",IF(K98="不要","不要と判断した理由",IF(K98="実施済","対策の内容","")))</f>
        <v/>
      </c>
      <c r="M98" s="357" t="s">
        <v>130</v>
      </c>
      <c r="N98" s="128" t="str">
        <f>IF(M98="未実施","",IF(M98="実施済","対策の内容",""))</f>
        <v/>
      </c>
      <c r="O98" s="9"/>
      <c r="P98" s="28"/>
      <c r="Q98" s="151">
        <f>IF(G98="未実施",1,0)</f>
        <v>0</v>
      </c>
      <c r="R98" s="151">
        <f>IF(I98="未実施",1,0)</f>
        <v>0</v>
      </c>
      <c r="S98" s="151">
        <f>IF(K98="未実施",1,0)</f>
        <v>0</v>
      </c>
      <c r="T98" s="151">
        <f>IF(M98="未実施",1,0)</f>
        <v>0</v>
      </c>
      <c r="U98" s="153">
        <f>SUM(Q98:T98)</f>
        <v>0</v>
      </c>
      <c r="V98" s="154">
        <f>IF(U98&gt;=1,1,0)</f>
        <v>0</v>
      </c>
      <c r="W98" s="14" t="s">
        <v>245</v>
      </c>
    </row>
    <row r="99" spans="2:23" x14ac:dyDescent="0.45">
      <c r="B99" s="7"/>
      <c r="C99" s="351"/>
      <c r="D99" s="361"/>
      <c r="E99" s="177" t="str">
        <f>IF('1'!F29&lt;&gt;"",'1'!F29,"")</f>
        <v/>
      </c>
      <c r="F99" s="378"/>
      <c r="G99" s="381"/>
      <c r="H99" s="353"/>
      <c r="I99" s="358"/>
      <c r="J99" s="353"/>
      <c r="K99" s="358"/>
      <c r="L99" s="353"/>
      <c r="M99" s="358"/>
      <c r="N99" s="355"/>
      <c r="O99" s="9"/>
      <c r="P99" s="28"/>
      <c r="Q99" s="148">
        <f>IF(G98="実施済",1,0)</f>
        <v>0</v>
      </c>
      <c r="R99" s="148">
        <f>IF(I98="実施済",1,0)</f>
        <v>0</v>
      </c>
      <c r="S99" s="148">
        <f>IF(K98="実施済",1,0)</f>
        <v>0</v>
      </c>
      <c r="T99" s="148">
        <f>IF(M98="実施済",1,0)</f>
        <v>0</v>
      </c>
      <c r="U99" s="153">
        <f>SUM(Q99:T99)</f>
        <v>0</v>
      </c>
      <c r="V99" s="154">
        <f>IF(U99&gt;=1,10,0)</f>
        <v>0</v>
      </c>
      <c r="W99" s="14" t="s">
        <v>246</v>
      </c>
    </row>
    <row r="100" spans="2:23" x14ac:dyDescent="0.45">
      <c r="B100" s="7"/>
      <c r="C100" s="351"/>
      <c r="D100" s="361"/>
      <c r="E100" s="177" t="str">
        <f>IF('1'!G29&lt;&gt;"",'1'!G29,"")</f>
        <v/>
      </c>
      <c r="F100" s="378"/>
      <c r="G100" s="381"/>
      <c r="H100" s="353"/>
      <c r="I100" s="358"/>
      <c r="J100" s="353"/>
      <c r="K100" s="358"/>
      <c r="L100" s="353"/>
      <c r="M100" s="358"/>
      <c r="N100" s="355"/>
      <c r="O100" s="9"/>
      <c r="P100" s="28"/>
      <c r="Q100" s="148">
        <f>IF(G98="不要",1,0)</f>
        <v>0</v>
      </c>
      <c r="R100" s="148">
        <f>IF(I98="不要",1,0)</f>
        <v>0</v>
      </c>
      <c r="S100" s="148">
        <f>IF(K98="不要",1,0)</f>
        <v>0</v>
      </c>
      <c r="T100" s="148">
        <f>IF(M98="不要",1,0)</f>
        <v>0</v>
      </c>
      <c r="U100" s="153">
        <f>SUM(Q100:T100)</f>
        <v>0</v>
      </c>
      <c r="V100" s="154">
        <f>IF(U100&gt;=1,100,0)</f>
        <v>0</v>
      </c>
      <c r="W100" s="14" t="s">
        <v>247</v>
      </c>
    </row>
    <row r="101" spans="2:23" x14ac:dyDescent="0.45">
      <c r="B101" s="7"/>
      <c r="C101" s="351"/>
      <c r="D101" s="361"/>
      <c r="E101" s="177" t="str">
        <f>IF('1'!H29&lt;&gt;"",'1'!H29,"")</f>
        <v/>
      </c>
      <c r="F101" s="378"/>
      <c r="G101" s="381"/>
      <c r="H101" s="353"/>
      <c r="I101" s="358"/>
      <c r="J101" s="353"/>
      <c r="K101" s="358"/>
      <c r="L101" s="353"/>
      <c r="M101" s="358"/>
      <c r="N101" s="355"/>
      <c r="O101" s="9"/>
      <c r="P101" s="28"/>
      <c r="V101" s="152">
        <f>SUM(V98:V100)</f>
        <v>0</v>
      </c>
      <c r="W101" s="14" t="s">
        <v>248</v>
      </c>
    </row>
    <row r="102" spans="2:23" ht="15.6" thickBot="1" x14ac:dyDescent="0.5">
      <c r="B102" s="7"/>
      <c r="C102" s="352"/>
      <c r="D102" s="362"/>
      <c r="E102" s="178" t="str">
        <f>IF('1'!I29&lt;&gt;"",'1'!I29,"")</f>
        <v/>
      </c>
      <c r="F102" s="379"/>
      <c r="G102" s="382"/>
      <c r="H102" s="354"/>
      <c r="I102" s="359"/>
      <c r="J102" s="354"/>
      <c r="K102" s="359"/>
      <c r="L102" s="354"/>
      <c r="M102" s="359"/>
      <c r="N102" s="356"/>
      <c r="O102" s="9"/>
      <c r="P102" s="28"/>
    </row>
    <row r="103" spans="2:23" x14ac:dyDescent="0.45">
      <c r="B103" s="7"/>
      <c r="C103" s="350" t="str">
        <f>IF($A$1&gt;0,18,"")</f>
        <v/>
      </c>
      <c r="D103" s="360" t="str">
        <f>IF('1'!D30&lt;&gt;"",'1'!D30,"")</f>
        <v/>
      </c>
      <c r="E103" s="176" t="str">
        <f>IF('1'!E30&lt;&gt;"",'1'!E30,"")</f>
        <v/>
      </c>
      <c r="F103" s="377" t="str">
        <f>IF('2'!K156&gt;=1,"要",IF('2'!L156&gt;=1,"不要","ー"))</f>
        <v>ー</v>
      </c>
      <c r="G103" s="380" t="s">
        <v>130</v>
      </c>
      <c r="H103" s="127" t="str">
        <f>IF(G103="未実施","未実施の理由",IF(G103="不要","不要と判断した理由",IF(G103="実施済","対策の内容","")))</f>
        <v/>
      </c>
      <c r="I103" s="357" t="s">
        <v>130</v>
      </c>
      <c r="J103" s="127" t="str">
        <f>IF(I103="未実施","未実施の理由",IF(I103="不要","不要と判断した理由",IF(I103="実施済","対策の内容","")))</f>
        <v/>
      </c>
      <c r="K103" s="357" t="s">
        <v>130</v>
      </c>
      <c r="L103" s="127" t="str">
        <f>IF(K103="未実施","未実施の理由",IF(K103="不要","不要と判断した理由",IF(K103="実施済","対策の内容","")))</f>
        <v/>
      </c>
      <c r="M103" s="357" t="s">
        <v>130</v>
      </c>
      <c r="N103" s="128" t="str">
        <f>IF(M103="未実施","",IF(M103="実施済","対策の内容",""))</f>
        <v/>
      </c>
      <c r="O103" s="9"/>
      <c r="P103" s="28"/>
      <c r="Q103" s="151">
        <f>IF(G103="未実施",1,0)</f>
        <v>0</v>
      </c>
      <c r="R103" s="151">
        <f>IF(I103="未実施",1,0)</f>
        <v>0</v>
      </c>
      <c r="S103" s="151">
        <f>IF(K103="未実施",1,0)</f>
        <v>0</v>
      </c>
      <c r="T103" s="151">
        <f>IF(M103="未実施",1,0)</f>
        <v>0</v>
      </c>
      <c r="U103" s="153">
        <f>SUM(Q103:T103)</f>
        <v>0</v>
      </c>
      <c r="V103" s="154">
        <f>IF(U103&gt;=1,1,0)</f>
        <v>0</v>
      </c>
      <c r="W103" s="14" t="s">
        <v>245</v>
      </c>
    </row>
    <row r="104" spans="2:23" x14ac:dyDescent="0.45">
      <c r="B104" s="7"/>
      <c r="C104" s="351"/>
      <c r="D104" s="361"/>
      <c r="E104" s="177" t="str">
        <f>IF('1'!F30&lt;&gt;"",'1'!F30,"")</f>
        <v/>
      </c>
      <c r="F104" s="378"/>
      <c r="G104" s="381"/>
      <c r="H104" s="353"/>
      <c r="I104" s="358"/>
      <c r="J104" s="353"/>
      <c r="K104" s="358"/>
      <c r="L104" s="353"/>
      <c r="M104" s="358"/>
      <c r="N104" s="355"/>
      <c r="O104" s="9"/>
      <c r="P104" s="28"/>
      <c r="Q104" s="148">
        <f>IF(G103="実施済",1,0)</f>
        <v>0</v>
      </c>
      <c r="R104" s="148">
        <f>IF(I103="実施済",1,0)</f>
        <v>0</v>
      </c>
      <c r="S104" s="148">
        <f>IF(K103="実施済",1,0)</f>
        <v>0</v>
      </c>
      <c r="T104" s="148">
        <f>IF(M103="実施済",1,0)</f>
        <v>0</v>
      </c>
      <c r="U104" s="153">
        <f>SUM(Q104:T104)</f>
        <v>0</v>
      </c>
      <c r="V104" s="154">
        <f>IF(U104&gt;=1,10,0)</f>
        <v>0</v>
      </c>
      <c r="W104" s="14" t="s">
        <v>246</v>
      </c>
    </row>
    <row r="105" spans="2:23" x14ac:dyDescent="0.45">
      <c r="B105" s="7"/>
      <c r="C105" s="351"/>
      <c r="D105" s="361"/>
      <c r="E105" s="177" t="str">
        <f>IF('1'!G30&lt;&gt;"",'1'!G30,"")</f>
        <v/>
      </c>
      <c r="F105" s="378"/>
      <c r="G105" s="381"/>
      <c r="H105" s="353"/>
      <c r="I105" s="358"/>
      <c r="J105" s="353"/>
      <c r="K105" s="358"/>
      <c r="L105" s="353"/>
      <c r="M105" s="358"/>
      <c r="N105" s="355"/>
      <c r="O105" s="9"/>
      <c r="P105" s="28"/>
      <c r="Q105" s="148">
        <f>IF(G103="不要",1,0)</f>
        <v>0</v>
      </c>
      <c r="R105" s="148">
        <f>IF(I103="不要",1,0)</f>
        <v>0</v>
      </c>
      <c r="S105" s="148">
        <f>IF(K103="不要",1,0)</f>
        <v>0</v>
      </c>
      <c r="T105" s="148">
        <f>IF(M103="不要",1,0)</f>
        <v>0</v>
      </c>
      <c r="U105" s="153">
        <f>SUM(Q105:T105)</f>
        <v>0</v>
      </c>
      <c r="V105" s="154">
        <f>IF(U105&gt;=1,100,0)</f>
        <v>0</v>
      </c>
      <c r="W105" s="14" t="s">
        <v>247</v>
      </c>
    </row>
    <row r="106" spans="2:23" x14ac:dyDescent="0.45">
      <c r="B106" s="7"/>
      <c r="C106" s="351"/>
      <c r="D106" s="361"/>
      <c r="E106" s="177" t="str">
        <f>IF('1'!H30&lt;&gt;"",'1'!H30,"")</f>
        <v/>
      </c>
      <c r="F106" s="378"/>
      <c r="G106" s="381"/>
      <c r="H106" s="353"/>
      <c r="I106" s="358"/>
      <c r="J106" s="353"/>
      <c r="K106" s="358"/>
      <c r="L106" s="353"/>
      <c r="M106" s="358"/>
      <c r="N106" s="355"/>
      <c r="O106" s="9"/>
      <c r="P106" s="28"/>
      <c r="V106" s="152">
        <f>SUM(V103:V105)</f>
        <v>0</v>
      </c>
      <c r="W106" s="14" t="s">
        <v>248</v>
      </c>
    </row>
    <row r="107" spans="2:23" ht="15.6" thickBot="1" x14ac:dyDescent="0.5">
      <c r="B107" s="7"/>
      <c r="C107" s="352"/>
      <c r="D107" s="362"/>
      <c r="E107" s="178" t="str">
        <f>IF('1'!I30&lt;&gt;"",'1'!I30,"")</f>
        <v/>
      </c>
      <c r="F107" s="379"/>
      <c r="G107" s="382"/>
      <c r="H107" s="354"/>
      <c r="I107" s="359"/>
      <c r="J107" s="354"/>
      <c r="K107" s="359"/>
      <c r="L107" s="354"/>
      <c r="M107" s="359"/>
      <c r="N107" s="356"/>
      <c r="O107" s="9"/>
      <c r="P107" s="28"/>
    </row>
    <row r="108" spans="2:23" x14ac:dyDescent="0.45">
      <c r="B108" s="7"/>
      <c r="C108" s="350" t="str">
        <f>IF($A$1&gt;0,19,"")</f>
        <v/>
      </c>
      <c r="D108" s="360" t="str">
        <f>IF('1'!D31&lt;&gt;"",'1'!D31,"")</f>
        <v/>
      </c>
      <c r="E108" s="176" t="str">
        <f>IF('1'!E31&lt;&gt;"",'1'!E31,"")</f>
        <v/>
      </c>
      <c r="F108" s="377" t="str">
        <f>IF('2'!K164&gt;=1,"要",IF('2'!L164&gt;=1,"不要","ー"))</f>
        <v>ー</v>
      </c>
      <c r="G108" s="380" t="s">
        <v>130</v>
      </c>
      <c r="H108" s="127" t="str">
        <f>IF(G108="未実施","未実施の理由",IF(G108="不要","不要と判断した理由",IF(G108="実施済","対策の内容","")))</f>
        <v/>
      </c>
      <c r="I108" s="357" t="s">
        <v>130</v>
      </c>
      <c r="J108" s="127" t="str">
        <f>IF(I108="未実施","未実施の理由",IF(I108="不要","不要と判断した理由",IF(I108="実施済","対策の内容","")))</f>
        <v/>
      </c>
      <c r="K108" s="357" t="s">
        <v>130</v>
      </c>
      <c r="L108" s="127" t="str">
        <f>IF(K108="未実施","未実施の理由",IF(K108="不要","不要と判断した理由",IF(K108="実施済","対策の内容","")))</f>
        <v/>
      </c>
      <c r="M108" s="357" t="s">
        <v>130</v>
      </c>
      <c r="N108" s="128" t="str">
        <f>IF(M108="未実施","",IF(M108="実施済","対策の内容",""))</f>
        <v/>
      </c>
      <c r="O108" s="9"/>
      <c r="P108" s="28"/>
      <c r="Q108" s="151">
        <f>IF(G108="未実施",1,0)</f>
        <v>0</v>
      </c>
      <c r="R108" s="151">
        <f>IF(I108="未実施",1,0)</f>
        <v>0</v>
      </c>
      <c r="S108" s="151">
        <f>IF(K108="未実施",1,0)</f>
        <v>0</v>
      </c>
      <c r="T108" s="151">
        <f>IF(M108="未実施",1,0)</f>
        <v>0</v>
      </c>
      <c r="U108" s="153">
        <f>SUM(Q108:T108)</f>
        <v>0</v>
      </c>
      <c r="V108" s="154">
        <f>IF(U108&gt;=1,1,0)</f>
        <v>0</v>
      </c>
      <c r="W108" s="14" t="s">
        <v>245</v>
      </c>
    </row>
    <row r="109" spans="2:23" x14ac:dyDescent="0.45">
      <c r="B109" s="7"/>
      <c r="C109" s="351"/>
      <c r="D109" s="361"/>
      <c r="E109" s="177" t="str">
        <f>IF('1'!F31&lt;&gt;"",'1'!F31,"")</f>
        <v/>
      </c>
      <c r="F109" s="378"/>
      <c r="G109" s="381"/>
      <c r="H109" s="353"/>
      <c r="I109" s="358"/>
      <c r="J109" s="353"/>
      <c r="K109" s="358"/>
      <c r="L109" s="353"/>
      <c r="M109" s="358"/>
      <c r="N109" s="355"/>
      <c r="O109" s="9"/>
      <c r="P109" s="28"/>
      <c r="Q109" s="148">
        <f>IF(G108="実施済",1,0)</f>
        <v>0</v>
      </c>
      <c r="R109" s="148">
        <f>IF(I108="実施済",1,0)</f>
        <v>0</v>
      </c>
      <c r="S109" s="148">
        <f>IF(K108="実施済",1,0)</f>
        <v>0</v>
      </c>
      <c r="T109" s="148">
        <f>IF(M108="実施済",1,0)</f>
        <v>0</v>
      </c>
      <c r="U109" s="153">
        <f>SUM(Q109:T109)</f>
        <v>0</v>
      </c>
      <c r="V109" s="154">
        <f>IF(U109&gt;=1,10,0)</f>
        <v>0</v>
      </c>
      <c r="W109" s="14" t="s">
        <v>246</v>
      </c>
    </row>
    <row r="110" spans="2:23" x14ac:dyDescent="0.45">
      <c r="B110" s="7"/>
      <c r="C110" s="351"/>
      <c r="D110" s="361"/>
      <c r="E110" s="177" t="str">
        <f>IF('1'!G31&lt;&gt;"",'1'!G31,"")</f>
        <v/>
      </c>
      <c r="F110" s="378"/>
      <c r="G110" s="381"/>
      <c r="H110" s="353"/>
      <c r="I110" s="358"/>
      <c r="J110" s="353"/>
      <c r="K110" s="358"/>
      <c r="L110" s="353"/>
      <c r="M110" s="358"/>
      <c r="N110" s="355"/>
      <c r="O110" s="9"/>
      <c r="P110" s="28"/>
      <c r="Q110" s="148">
        <f>IF(G108="不要",1,0)</f>
        <v>0</v>
      </c>
      <c r="R110" s="148">
        <f>IF(I108="不要",1,0)</f>
        <v>0</v>
      </c>
      <c r="S110" s="148">
        <f>IF(K108="不要",1,0)</f>
        <v>0</v>
      </c>
      <c r="T110" s="148">
        <f>IF(M108="不要",1,0)</f>
        <v>0</v>
      </c>
      <c r="U110" s="153">
        <f>SUM(Q110:T110)</f>
        <v>0</v>
      </c>
      <c r="V110" s="154">
        <f>IF(U110&gt;=1,100,0)</f>
        <v>0</v>
      </c>
      <c r="W110" s="14" t="s">
        <v>247</v>
      </c>
    </row>
    <row r="111" spans="2:23" x14ac:dyDescent="0.45">
      <c r="B111" s="7"/>
      <c r="C111" s="351"/>
      <c r="D111" s="361"/>
      <c r="E111" s="177" t="str">
        <f>IF('1'!H31&lt;&gt;"",'1'!H31,"")</f>
        <v/>
      </c>
      <c r="F111" s="378"/>
      <c r="G111" s="381"/>
      <c r="H111" s="353"/>
      <c r="I111" s="358"/>
      <c r="J111" s="353"/>
      <c r="K111" s="358"/>
      <c r="L111" s="353"/>
      <c r="M111" s="358"/>
      <c r="N111" s="355"/>
      <c r="O111" s="9"/>
      <c r="P111" s="28"/>
      <c r="V111" s="152">
        <f>SUM(V108:V110)</f>
        <v>0</v>
      </c>
      <c r="W111" s="14" t="s">
        <v>248</v>
      </c>
    </row>
    <row r="112" spans="2:23" ht="15.6" thickBot="1" x14ac:dyDescent="0.5">
      <c r="B112" s="7"/>
      <c r="C112" s="352"/>
      <c r="D112" s="362"/>
      <c r="E112" s="178" t="str">
        <f>IF('1'!I31&lt;&gt;"",'1'!I31,"")</f>
        <v/>
      </c>
      <c r="F112" s="379"/>
      <c r="G112" s="382"/>
      <c r="H112" s="354"/>
      <c r="I112" s="359"/>
      <c r="J112" s="354"/>
      <c r="K112" s="359"/>
      <c r="L112" s="354"/>
      <c r="M112" s="359"/>
      <c r="N112" s="356"/>
      <c r="O112" s="9"/>
      <c r="P112" s="28"/>
    </row>
    <row r="113" spans="2:23" x14ac:dyDescent="0.45">
      <c r="B113" s="7"/>
      <c r="C113" s="350" t="str">
        <f>IF($A$1&gt;0,20,"")</f>
        <v/>
      </c>
      <c r="D113" s="360" t="str">
        <f>IF('1'!D32&lt;&gt;"",'1'!D32,"")</f>
        <v/>
      </c>
      <c r="E113" s="176" t="str">
        <f>IF('1'!E32&lt;&gt;"",'1'!E32,"")</f>
        <v/>
      </c>
      <c r="F113" s="377" t="str">
        <f>IF('2'!K172&gt;=1,"要",IF('2'!L172&gt;=1,"不要","ー"))</f>
        <v>ー</v>
      </c>
      <c r="G113" s="380" t="s">
        <v>130</v>
      </c>
      <c r="H113" s="127" t="str">
        <f>IF(G113="未実施","未実施の理由",IF(G113="不要","不要と判断した理由",IF(G113="実施済","対策の内容","")))</f>
        <v/>
      </c>
      <c r="I113" s="357" t="s">
        <v>130</v>
      </c>
      <c r="J113" s="127" t="str">
        <f>IF(I113="未実施","未実施の理由",IF(I113="不要","不要と判断した理由",IF(I113="実施済","対策の内容","")))</f>
        <v/>
      </c>
      <c r="K113" s="357" t="s">
        <v>130</v>
      </c>
      <c r="L113" s="127" t="str">
        <f>IF(K113="未実施","未実施の理由",IF(K113="不要","不要と判断した理由",IF(K113="実施済","対策の内容","")))</f>
        <v/>
      </c>
      <c r="M113" s="357" t="s">
        <v>130</v>
      </c>
      <c r="N113" s="128" t="str">
        <f>IF(M113="未実施","",IF(M113="実施済","対策の内容",""))</f>
        <v/>
      </c>
      <c r="O113" s="9"/>
      <c r="P113" s="28"/>
      <c r="Q113" s="151">
        <f>IF(G113="未実施",1,0)</f>
        <v>0</v>
      </c>
      <c r="R113" s="151">
        <f>IF(I113="未実施",1,0)</f>
        <v>0</v>
      </c>
      <c r="S113" s="151">
        <f>IF(K113="未実施",1,0)</f>
        <v>0</v>
      </c>
      <c r="T113" s="151">
        <f>IF(M113="未実施",1,0)</f>
        <v>0</v>
      </c>
      <c r="U113" s="153">
        <f>SUM(Q113:T113)</f>
        <v>0</v>
      </c>
      <c r="V113" s="154">
        <f>IF(U113&gt;=1,1,0)</f>
        <v>0</v>
      </c>
      <c r="W113" s="14" t="s">
        <v>245</v>
      </c>
    </row>
    <row r="114" spans="2:23" x14ac:dyDescent="0.45">
      <c r="B114" s="7"/>
      <c r="C114" s="351"/>
      <c r="D114" s="361"/>
      <c r="E114" s="177" t="str">
        <f>IF('1'!F32&lt;&gt;"",'1'!F32,"")</f>
        <v/>
      </c>
      <c r="F114" s="378"/>
      <c r="G114" s="381"/>
      <c r="H114" s="353"/>
      <c r="I114" s="358"/>
      <c r="J114" s="353"/>
      <c r="K114" s="358"/>
      <c r="L114" s="353"/>
      <c r="M114" s="358"/>
      <c r="N114" s="355"/>
      <c r="O114" s="9"/>
      <c r="P114" s="28"/>
      <c r="Q114" s="148">
        <f>IF(G113="実施済",1,0)</f>
        <v>0</v>
      </c>
      <c r="R114" s="148">
        <f>IF(I113="実施済",1,0)</f>
        <v>0</v>
      </c>
      <c r="S114" s="148">
        <f>IF(K113="実施済",1,0)</f>
        <v>0</v>
      </c>
      <c r="T114" s="148">
        <f>IF(M113="実施済",1,0)</f>
        <v>0</v>
      </c>
      <c r="U114" s="153">
        <f>SUM(Q114:T114)</f>
        <v>0</v>
      </c>
      <c r="V114" s="154">
        <f>IF(U114&gt;=1,10,0)</f>
        <v>0</v>
      </c>
      <c r="W114" s="14" t="s">
        <v>246</v>
      </c>
    </row>
    <row r="115" spans="2:23" x14ac:dyDescent="0.45">
      <c r="B115" s="7"/>
      <c r="C115" s="351"/>
      <c r="D115" s="361"/>
      <c r="E115" s="177" t="str">
        <f>IF('1'!G32&lt;&gt;"",'1'!G32,"")</f>
        <v/>
      </c>
      <c r="F115" s="378"/>
      <c r="G115" s="381"/>
      <c r="H115" s="353"/>
      <c r="I115" s="358"/>
      <c r="J115" s="353"/>
      <c r="K115" s="358"/>
      <c r="L115" s="353"/>
      <c r="M115" s="358"/>
      <c r="N115" s="355"/>
      <c r="O115" s="9"/>
      <c r="P115" s="28"/>
      <c r="Q115" s="148">
        <f>IF(G113="不要",1,0)</f>
        <v>0</v>
      </c>
      <c r="R115" s="148">
        <f>IF(I113="不要",1,0)</f>
        <v>0</v>
      </c>
      <c r="S115" s="148">
        <f>IF(K113="不要",1,0)</f>
        <v>0</v>
      </c>
      <c r="T115" s="148">
        <f>IF(M113="不要",1,0)</f>
        <v>0</v>
      </c>
      <c r="U115" s="153">
        <f>SUM(Q115:T115)</f>
        <v>0</v>
      </c>
      <c r="V115" s="154">
        <f>IF(U115&gt;=1,100,0)</f>
        <v>0</v>
      </c>
      <c r="W115" s="14" t="s">
        <v>247</v>
      </c>
    </row>
    <row r="116" spans="2:23" x14ac:dyDescent="0.45">
      <c r="B116" s="7"/>
      <c r="C116" s="351"/>
      <c r="D116" s="361"/>
      <c r="E116" s="177" t="str">
        <f>IF('1'!H32&lt;&gt;"",'1'!H32,"")</f>
        <v/>
      </c>
      <c r="F116" s="378"/>
      <c r="G116" s="381"/>
      <c r="H116" s="353"/>
      <c r="I116" s="358"/>
      <c r="J116" s="353"/>
      <c r="K116" s="358"/>
      <c r="L116" s="353"/>
      <c r="M116" s="358"/>
      <c r="N116" s="355"/>
      <c r="O116" s="9"/>
      <c r="P116" s="28"/>
      <c r="V116" s="152">
        <f>SUM(V113:V115)</f>
        <v>0</v>
      </c>
      <c r="W116" s="14" t="s">
        <v>248</v>
      </c>
    </row>
    <row r="117" spans="2:23" ht="15.6" thickBot="1" x14ac:dyDescent="0.5">
      <c r="B117" s="7"/>
      <c r="C117" s="352"/>
      <c r="D117" s="362"/>
      <c r="E117" s="178" t="str">
        <f>IF('1'!I32&lt;&gt;"",'1'!I32,"")</f>
        <v/>
      </c>
      <c r="F117" s="379"/>
      <c r="G117" s="382"/>
      <c r="H117" s="354"/>
      <c r="I117" s="359"/>
      <c r="J117" s="354"/>
      <c r="K117" s="359"/>
      <c r="L117" s="354"/>
      <c r="M117" s="359"/>
      <c r="N117" s="356"/>
      <c r="O117" s="9"/>
      <c r="P117" s="28"/>
    </row>
    <row r="118" spans="2:23" x14ac:dyDescent="0.45">
      <c r="B118" s="11"/>
      <c r="C118" s="12"/>
      <c r="D118" s="12"/>
      <c r="E118" s="12"/>
      <c r="F118" s="12"/>
      <c r="G118" s="12"/>
      <c r="H118" s="12"/>
      <c r="I118" s="12"/>
      <c r="J118" s="12"/>
      <c r="K118" s="12"/>
      <c r="L118" s="12"/>
      <c r="M118" s="12"/>
      <c r="N118" s="12"/>
      <c r="O118" s="13"/>
    </row>
    <row r="119" spans="2:23" x14ac:dyDescent="0.45"/>
  </sheetData>
  <mergeCells count="252">
    <mergeCell ref="G6:H6"/>
    <mergeCell ref="M5:N5"/>
    <mergeCell ref="B3:O3"/>
    <mergeCell ref="F43:F47"/>
    <mergeCell ref="F38:F42"/>
    <mergeCell ref="F33:F37"/>
    <mergeCell ref="F28:F32"/>
    <mergeCell ref="F23:F27"/>
    <mergeCell ref="G113:G117"/>
    <mergeCell ref="I113:I117"/>
    <mergeCell ref="G73:G77"/>
    <mergeCell ref="I73:I77"/>
    <mergeCell ref="G53:G57"/>
    <mergeCell ref="I53:I57"/>
    <mergeCell ref="G33:G37"/>
    <mergeCell ref="I33:I37"/>
    <mergeCell ref="H104:H107"/>
    <mergeCell ref="G103:G107"/>
    <mergeCell ref="I103:I107"/>
    <mergeCell ref="K103:K107"/>
    <mergeCell ref="M103:M107"/>
    <mergeCell ref="G108:G112"/>
    <mergeCell ref="I108:I112"/>
    <mergeCell ref="K108:K112"/>
    <mergeCell ref="G93:G97"/>
    <mergeCell ref="I93:I97"/>
    <mergeCell ref="F48:F52"/>
    <mergeCell ref="F113:F117"/>
    <mergeCell ref="F108:F112"/>
    <mergeCell ref="F103:F107"/>
    <mergeCell ref="F98:F102"/>
    <mergeCell ref="F93:F97"/>
    <mergeCell ref="F88:F92"/>
    <mergeCell ref="F83:F87"/>
    <mergeCell ref="F78:F82"/>
    <mergeCell ref="F73:F77"/>
    <mergeCell ref="F68:F72"/>
    <mergeCell ref="F63:F67"/>
    <mergeCell ref="F58:F62"/>
    <mergeCell ref="F53:F57"/>
    <mergeCell ref="G98:G102"/>
    <mergeCell ref="I98:I102"/>
    <mergeCell ref="G83:G87"/>
    <mergeCell ref="I83:I87"/>
    <mergeCell ref="G88:G92"/>
    <mergeCell ref="I88:I92"/>
    <mergeCell ref="G63:G67"/>
    <mergeCell ref="I63:I67"/>
    <mergeCell ref="G68:G72"/>
    <mergeCell ref="I68:I72"/>
    <mergeCell ref="K68:K72"/>
    <mergeCell ref="M68:M72"/>
    <mergeCell ref="H74:H77"/>
    <mergeCell ref="J74:J77"/>
    <mergeCell ref="L74:L77"/>
    <mergeCell ref="K88:K92"/>
    <mergeCell ref="M88:M92"/>
    <mergeCell ref="H89:H92"/>
    <mergeCell ref="J89:J92"/>
    <mergeCell ref="L89:L92"/>
    <mergeCell ref="G78:G82"/>
    <mergeCell ref="I78:I82"/>
    <mergeCell ref="K78:K82"/>
    <mergeCell ref="M78:M82"/>
    <mergeCell ref="K83:K87"/>
    <mergeCell ref="G58:G62"/>
    <mergeCell ref="I58:I62"/>
    <mergeCell ref="K58:K62"/>
    <mergeCell ref="M58:M62"/>
    <mergeCell ref="G43:G47"/>
    <mergeCell ref="I43:I47"/>
    <mergeCell ref="K43:K47"/>
    <mergeCell ref="M43:M47"/>
    <mergeCell ref="G48:G52"/>
    <mergeCell ref="I48:I52"/>
    <mergeCell ref="K48:K52"/>
    <mergeCell ref="M48:M52"/>
    <mergeCell ref="H44:H47"/>
    <mergeCell ref="J44:J47"/>
    <mergeCell ref="L44:L47"/>
    <mergeCell ref="H59:H62"/>
    <mergeCell ref="J59:J62"/>
    <mergeCell ref="L59:L62"/>
    <mergeCell ref="G38:G42"/>
    <mergeCell ref="I38:I42"/>
    <mergeCell ref="K38:K42"/>
    <mergeCell ref="M38:M42"/>
    <mergeCell ref="G23:G27"/>
    <mergeCell ref="I23:I27"/>
    <mergeCell ref="K23:K27"/>
    <mergeCell ref="M23:M27"/>
    <mergeCell ref="G28:G32"/>
    <mergeCell ref="I28:I32"/>
    <mergeCell ref="K28:K32"/>
    <mergeCell ref="M28:M32"/>
    <mergeCell ref="J29:J32"/>
    <mergeCell ref="L29:L32"/>
    <mergeCell ref="F18:F22"/>
    <mergeCell ref="G18:G22"/>
    <mergeCell ref="I18:I22"/>
    <mergeCell ref="K18:K22"/>
    <mergeCell ref="M18:M22"/>
    <mergeCell ref="C16:C17"/>
    <mergeCell ref="E16:E17"/>
    <mergeCell ref="F16:F17"/>
    <mergeCell ref="C7:C8"/>
    <mergeCell ref="E7:E8"/>
    <mergeCell ref="F7:F8"/>
    <mergeCell ref="M9:M13"/>
    <mergeCell ref="K9:K13"/>
    <mergeCell ref="I9:I13"/>
    <mergeCell ref="G9:G13"/>
    <mergeCell ref="F9:F13"/>
    <mergeCell ref="D7:D8"/>
    <mergeCell ref="D9:D13"/>
    <mergeCell ref="D16:D17"/>
    <mergeCell ref="D18:D22"/>
    <mergeCell ref="D23:D27"/>
    <mergeCell ref="D28:D32"/>
    <mergeCell ref="D33:D37"/>
    <mergeCell ref="D38:D42"/>
    <mergeCell ref="D43:D47"/>
    <mergeCell ref="D48:D52"/>
    <mergeCell ref="D53:D57"/>
    <mergeCell ref="D58:D62"/>
    <mergeCell ref="D63:D67"/>
    <mergeCell ref="D68:D72"/>
    <mergeCell ref="D73:D77"/>
    <mergeCell ref="D78:D82"/>
    <mergeCell ref="D83:D87"/>
    <mergeCell ref="D88:D92"/>
    <mergeCell ref="D93:D97"/>
    <mergeCell ref="D98:D102"/>
    <mergeCell ref="D103:D107"/>
    <mergeCell ref="D108:D112"/>
    <mergeCell ref="D113:D117"/>
    <mergeCell ref="G7:N7"/>
    <mergeCell ref="G8:H8"/>
    <mergeCell ref="I8:J8"/>
    <mergeCell ref="K8:L8"/>
    <mergeCell ref="M8:N8"/>
    <mergeCell ref="H10:H13"/>
    <mergeCell ref="J10:J13"/>
    <mergeCell ref="L10:L13"/>
    <mergeCell ref="N10:N13"/>
    <mergeCell ref="H19:H22"/>
    <mergeCell ref="J19:J22"/>
    <mergeCell ref="L19:L22"/>
    <mergeCell ref="N19:N22"/>
    <mergeCell ref="G16:N16"/>
    <mergeCell ref="M17:N17"/>
    <mergeCell ref="K17:L17"/>
    <mergeCell ref="I17:J17"/>
    <mergeCell ref="G17:H17"/>
    <mergeCell ref="H24:H27"/>
    <mergeCell ref="J24:J27"/>
    <mergeCell ref="L24:L27"/>
    <mergeCell ref="N24:N27"/>
    <mergeCell ref="H29:H32"/>
    <mergeCell ref="N29:N32"/>
    <mergeCell ref="H34:H37"/>
    <mergeCell ref="J34:J37"/>
    <mergeCell ref="L34:L37"/>
    <mergeCell ref="N34:N37"/>
    <mergeCell ref="H39:H42"/>
    <mergeCell ref="J39:J42"/>
    <mergeCell ref="L39:L42"/>
    <mergeCell ref="N39:N42"/>
    <mergeCell ref="K33:K37"/>
    <mergeCell ref="M33:M37"/>
    <mergeCell ref="N44:N47"/>
    <mergeCell ref="H49:H52"/>
    <mergeCell ref="J49:J52"/>
    <mergeCell ref="L49:L52"/>
    <mergeCell ref="N49:N52"/>
    <mergeCell ref="H54:H57"/>
    <mergeCell ref="J54:J57"/>
    <mergeCell ref="L54:L57"/>
    <mergeCell ref="N54:N57"/>
    <mergeCell ref="K53:K57"/>
    <mergeCell ref="M53:M57"/>
    <mergeCell ref="N59:N62"/>
    <mergeCell ref="H64:H67"/>
    <mergeCell ref="J64:J67"/>
    <mergeCell ref="L64:L67"/>
    <mergeCell ref="N64:N67"/>
    <mergeCell ref="H69:H72"/>
    <mergeCell ref="J69:J72"/>
    <mergeCell ref="L69:L72"/>
    <mergeCell ref="N69:N72"/>
    <mergeCell ref="K63:K67"/>
    <mergeCell ref="M63:M67"/>
    <mergeCell ref="N74:N77"/>
    <mergeCell ref="H79:H82"/>
    <mergeCell ref="J79:J82"/>
    <mergeCell ref="L79:L82"/>
    <mergeCell ref="N79:N82"/>
    <mergeCell ref="H84:H87"/>
    <mergeCell ref="J84:J87"/>
    <mergeCell ref="L84:L87"/>
    <mergeCell ref="N84:N87"/>
    <mergeCell ref="K73:K77"/>
    <mergeCell ref="M73:M77"/>
    <mergeCell ref="M83:M87"/>
    <mergeCell ref="N89:N92"/>
    <mergeCell ref="H94:H97"/>
    <mergeCell ref="J94:J97"/>
    <mergeCell ref="L94:L97"/>
    <mergeCell ref="N94:N97"/>
    <mergeCell ref="H99:H102"/>
    <mergeCell ref="J99:J102"/>
    <mergeCell ref="L99:L102"/>
    <mergeCell ref="N99:N102"/>
    <mergeCell ref="K93:K97"/>
    <mergeCell ref="M93:M97"/>
    <mergeCell ref="K98:K102"/>
    <mergeCell ref="M98:M102"/>
    <mergeCell ref="J104:J107"/>
    <mergeCell ref="L104:L107"/>
    <mergeCell ref="N104:N107"/>
    <mergeCell ref="H109:H112"/>
    <mergeCell ref="J109:J112"/>
    <mergeCell ref="L109:L112"/>
    <mergeCell ref="N109:N112"/>
    <mergeCell ref="H114:H117"/>
    <mergeCell ref="J114:J117"/>
    <mergeCell ref="L114:L117"/>
    <mergeCell ref="N114:N117"/>
    <mergeCell ref="K113:K117"/>
    <mergeCell ref="M113:M117"/>
    <mergeCell ref="M108:M112"/>
    <mergeCell ref="C68:C72"/>
    <mergeCell ref="C9:C13"/>
    <mergeCell ref="C113:C117"/>
    <mergeCell ref="C108:C112"/>
    <mergeCell ref="C103:C107"/>
    <mergeCell ref="C98:C102"/>
    <mergeCell ref="C93:C97"/>
    <mergeCell ref="C88:C92"/>
    <mergeCell ref="C83:C87"/>
    <mergeCell ref="C78:C82"/>
    <mergeCell ref="C73:C77"/>
    <mergeCell ref="C33:C37"/>
    <mergeCell ref="C28:C32"/>
    <mergeCell ref="C23:C27"/>
    <mergeCell ref="C18:C22"/>
    <mergeCell ref="C63:C67"/>
    <mergeCell ref="C58:C62"/>
    <mergeCell ref="C53:C57"/>
    <mergeCell ref="C48:C52"/>
    <mergeCell ref="C43:C47"/>
    <mergeCell ref="C38:C42"/>
  </mergeCells>
  <phoneticPr fontId="1"/>
  <dataValidations count="3">
    <dataValidation type="list" allowBlank="1" showInputMessage="1" sqref="G18:G117 I18:I117" xr:uid="{00000000-0002-0000-0200-000000000000}">
      <formula1>"[選択],不要,未実施,実施済"</formula1>
    </dataValidation>
    <dataValidation allowBlank="1" showInputMessage="1" sqref="H18 J18 L18 N18 H23 J23 N33 L58 H28 N108 J28 L23 H33 N23 J33 L28 H38 N28 J38 L33 H43 J43 L38 N38 H48 J48 L43 N43 H53 J53 L48 N48 H58 J58 L53 N53 H63 J63 L63 N58 H68 J68 L68 N63 H73 J73 L73 N68 H78 J78 L78 N73 H83 J83 L83 N78 H88 J88 L88 N83 H93 J93 L93 N88 H98 J98 L98 N93 H103 J103 L103 N98 H108 J108 L108 N103 H113 J113 L113 N113" xr:uid="{00000000-0002-0000-0200-000001000000}"/>
    <dataValidation type="list" allowBlank="1" showInputMessage="1" sqref="K18:K117 M18:M117" xr:uid="{00000000-0002-0000-0200-000002000000}">
      <formula1>"[選択],実施済"</formula1>
    </dataValidation>
  </dataValidations>
  <hyperlinks>
    <hyperlink ref="G6:H6" location="爆発性雰囲気形成防止対策例!A1" display="詳細な対策例はコチラ" xr:uid="{00000000-0004-0000-0200-000000000000}"/>
    <hyperlink ref="M5:N5" location="'4'!A1" display="入力後、次のシートに移動" xr:uid="{00000000-0004-0000-0200-000001000000}"/>
  </hyperlinks>
  <pageMargins left="0.7" right="0.7" top="0.75" bottom="0.75" header="0.3" footer="0.3"/>
  <pageSetup paperSize="9" orientation="portrait" r:id="rId1"/>
  <ignoredErrors>
    <ignoredError sqref="H18 J18 H113:J117 H23:J27 H28:J32 H33:J37 H38:J42 H43:J47 H48:J52 H53:J57 H58:J62 H63:J67 H68:J72 H73:J77 H78:J82 H83:J87 H88:J92 H93:J97 H98:J102 H103:J107 H108:J112 L108:L112 L103:L107 L98:L102 L93:L97 L88:L92 L83:L87 L78:L82 L73:L77 L68:L72 L63:L67 L113:L117 L18 N113:N117 N108:N112 N63:N67 N68:N72 N73:N77 N78:N82 N83:N87 N88:N92 N93:N97 N98:N102 N103:N107 L23:L62 N18 N23:N6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21"/>
  <sheetViews>
    <sheetView zoomScale="25" zoomScaleNormal="25" workbookViewId="0">
      <pane ySplit="15" topLeftCell="A18" activePane="bottomLeft" state="frozen"/>
      <selection activeCell="D1" sqref="D1"/>
      <selection pane="bottomLeft" activeCell="G8" sqref="G8:V8"/>
    </sheetView>
  </sheetViews>
  <sheetFormatPr defaultColWidth="0" defaultRowHeight="15" zeroHeight="1" x14ac:dyDescent="0.45"/>
  <cols>
    <col min="1" max="2" width="2.59765625" style="14" customWidth="1"/>
    <col min="3" max="3" width="8.796875" style="1" customWidth="1"/>
    <col min="4" max="4" width="13.19921875" style="1" customWidth="1"/>
    <col min="5" max="5" width="8.796875" style="1" customWidth="1"/>
    <col min="6" max="6" width="16.796875" style="1" customWidth="1"/>
    <col min="7" max="7" width="7.59765625" style="1" customWidth="1"/>
    <col min="8" max="8" width="35.8984375" style="1" customWidth="1"/>
    <col min="9" max="9" width="7.59765625" style="1" customWidth="1"/>
    <col min="10" max="10" width="35.8984375" style="1" customWidth="1"/>
    <col min="11" max="11" width="7.59765625" style="1" customWidth="1"/>
    <col min="12" max="12" width="35.8984375" style="1" customWidth="1"/>
    <col min="13" max="13" width="7.59765625" style="1" customWidth="1"/>
    <col min="14" max="14" width="35.8984375" style="1" customWidth="1"/>
    <col min="15" max="15" width="7.59765625" style="1" customWidth="1"/>
    <col min="16" max="16" width="35.8984375" style="1" customWidth="1"/>
    <col min="17" max="17" width="7.59765625" style="1" customWidth="1"/>
    <col min="18" max="18" width="35.8984375" style="1" customWidth="1"/>
    <col min="19" max="19" width="7.59765625" style="1" customWidth="1"/>
    <col min="20" max="20" width="35.8984375" style="1" customWidth="1"/>
    <col min="21" max="21" width="7.59765625" style="1" customWidth="1"/>
    <col min="22" max="22" width="35.8984375" style="1" customWidth="1"/>
    <col min="23" max="23" width="34.09765625" style="1" customWidth="1"/>
    <col min="24" max="24" width="10.69921875" style="1" customWidth="1"/>
    <col min="25" max="25" width="34.09765625" style="1" customWidth="1"/>
    <col min="26" max="26" width="2.59765625" style="1" customWidth="1"/>
    <col min="27" max="27" width="2.59765625" style="14" customWidth="1"/>
    <col min="28" max="32" width="10.69921875" style="14" hidden="1" customWidth="1"/>
    <col min="33" max="16384" width="8.796875" style="14" hidden="1"/>
  </cols>
  <sheetData>
    <row r="1" spans="1:28" hidden="1" x14ac:dyDescent="0.45">
      <c r="A1" s="76">
        <f>'1'!E6</f>
        <v>0</v>
      </c>
      <c r="C1" s="14"/>
      <c r="D1" s="14"/>
      <c r="E1" s="14"/>
      <c r="F1" s="14"/>
      <c r="G1" s="14"/>
      <c r="H1" s="14"/>
      <c r="I1" s="14"/>
      <c r="J1" s="14"/>
      <c r="K1" s="14"/>
      <c r="L1" s="14"/>
      <c r="M1" s="14"/>
      <c r="N1" s="14"/>
      <c r="O1" s="14"/>
      <c r="P1" s="14"/>
      <c r="Q1" s="14"/>
      <c r="R1" s="14"/>
      <c r="S1" s="14"/>
      <c r="T1" s="14"/>
      <c r="U1" s="14"/>
      <c r="V1" s="14"/>
      <c r="W1" s="14"/>
      <c r="X1" s="14"/>
      <c r="Y1" s="14"/>
      <c r="Z1" s="14"/>
    </row>
    <row r="2" spans="1:28" x14ac:dyDescent="0.45">
      <c r="C2" s="14"/>
      <c r="D2" s="14"/>
      <c r="E2" s="14"/>
      <c r="F2" s="14"/>
      <c r="G2" s="14"/>
      <c r="H2" s="14"/>
      <c r="I2" s="14"/>
      <c r="J2" s="14"/>
      <c r="K2" s="14"/>
      <c r="L2" s="14"/>
      <c r="M2" s="14"/>
      <c r="N2" s="14"/>
      <c r="O2" s="14"/>
      <c r="P2" s="14"/>
      <c r="Q2" s="14"/>
      <c r="R2" s="14"/>
      <c r="S2" s="14"/>
      <c r="T2" s="14"/>
      <c r="U2" s="14"/>
      <c r="V2" s="14"/>
      <c r="W2" s="14"/>
      <c r="X2" s="14"/>
      <c r="Y2" s="14"/>
      <c r="Z2" s="14"/>
    </row>
    <row r="3" spans="1:28" ht="22.8" x14ac:dyDescent="0.45">
      <c r="B3" s="328" t="s">
        <v>128</v>
      </c>
      <c r="C3" s="329"/>
      <c r="D3" s="329"/>
      <c r="E3" s="329"/>
      <c r="F3" s="329"/>
      <c r="G3" s="329"/>
      <c r="H3" s="329"/>
      <c r="I3" s="329"/>
      <c r="J3" s="329"/>
      <c r="K3" s="329"/>
      <c r="L3" s="329"/>
      <c r="M3" s="329"/>
      <c r="N3" s="329"/>
      <c r="O3" s="329"/>
      <c r="P3" s="329"/>
      <c r="Q3" s="329"/>
      <c r="R3" s="329"/>
      <c r="S3" s="329"/>
      <c r="T3" s="329"/>
      <c r="U3" s="329"/>
      <c r="V3" s="329"/>
      <c r="W3" s="329"/>
      <c r="X3" s="329"/>
      <c r="Y3" s="329"/>
      <c r="Z3" s="330"/>
    </row>
    <row r="4" spans="1:28" x14ac:dyDescent="0.45">
      <c r="B4" s="7"/>
      <c r="C4" s="8"/>
      <c r="D4" s="8"/>
      <c r="E4" s="8"/>
      <c r="F4" s="8"/>
      <c r="G4" s="8"/>
      <c r="H4" s="8"/>
      <c r="I4" s="8"/>
      <c r="J4" s="8"/>
      <c r="K4" s="8"/>
      <c r="L4" s="8"/>
      <c r="M4" s="8"/>
      <c r="N4" s="8"/>
      <c r="O4" s="8"/>
      <c r="P4" s="8"/>
      <c r="Q4" s="8"/>
      <c r="R4" s="8"/>
      <c r="S4" s="8"/>
      <c r="T4" s="8"/>
      <c r="U4" s="8"/>
      <c r="V4" s="8"/>
      <c r="W4" s="8"/>
      <c r="X4" s="8"/>
      <c r="Y4" s="8"/>
      <c r="Z4" s="9"/>
    </row>
    <row r="5" spans="1:28" x14ac:dyDescent="0.45">
      <c r="B5" s="7"/>
      <c r="C5" s="8"/>
      <c r="D5" s="8"/>
      <c r="E5" s="8"/>
      <c r="F5" s="8"/>
      <c r="G5" s="8"/>
      <c r="H5" s="8"/>
      <c r="I5" s="8"/>
      <c r="J5" s="8"/>
      <c r="K5" s="8"/>
      <c r="L5" s="8"/>
      <c r="M5" s="8"/>
      <c r="N5" s="8"/>
      <c r="O5" s="8"/>
      <c r="P5" s="8"/>
      <c r="Q5" s="8"/>
      <c r="R5" s="8"/>
      <c r="S5" s="8"/>
      <c r="T5" s="8"/>
      <c r="U5" s="106"/>
      <c r="V5" s="106"/>
      <c r="W5" s="150"/>
      <c r="X5" s="396" t="s">
        <v>105</v>
      </c>
      <c r="Y5" s="396"/>
      <c r="Z5" s="9"/>
    </row>
    <row r="6" spans="1:28" x14ac:dyDescent="0.45">
      <c r="B6" s="7"/>
      <c r="C6" s="8"/>
      <c r="D6" s="8"/>
      <c r="E6" s="8"/>
      <c r="F6" s="8"/>
      <c r="G6" s="8"/>
      <c r="H6" s="8"/>
      <c r="I6" s="8"/>
      <c r="J6" s="8"/>
      <c r="K6" s="8"/>
      <c r="L6" s="8"/>
      <c r="M6" s="8"/>
      <c r="N6" s="8"/>
      <c r="O6" s="8"/>
      <c r="P6" s="8"/>
      <c r="Q6" s="8"/>
      <c r="R6" s="8"/>
      <c r="S6" s="8"/>
      <c r="T6" s="8"/>
      <c r="U6" s="106"/>
      <c r="V6" s="106"/>
      <c r="W6" s="150"/>
      <c r="X6" s="433" t="s">
        <v>215</v>
      </c>
      <c r="Y6" s="433"/>
      <c r="Z6" s="9"/>
    </row>
    <row r="7" spans="1:28" ht="15" customHeight="1" thickBot="1" x14ac:dyDescent="0.5">
      <c r="B7" s="7"/>
      <c r="C7" s="8" t="s">
        <v>36</v>
      </c>
      <c r="D7" s="8"/>
      <c r="E7" s="8"/>
      <c r="F7" s="8"/>
      <c r="G7" s="395" t="s">
        <v>103</v>
      </c>
      <c r="H7" s="395"/>
      <c r="I7" s="8"/>
      <c r="J7" s="8"/>
      <c r="K7" s="8"/>
      <c r="L7" s="8"/>
      <c r="M7" s="8"/>
      <c r="N7" s="8"/>
      <c r="O7" s="8"/>
      <c r="P7" s="8"/>
      <c r="Q7" s="15"/>
      <c r="R7" s="8"/>
      <c r="S7" s="8"/>
      <c r="T7" s="8"/>
      <c r="U7" s="15"/>
      <c r="V7" s="8"/>
      <c r="W7" s="397" t="s">
        <v>267</v>
      </c>
      <c r="X7" s="397"/>
      <c r="Y7" s="64"/>
      <c r="Z7" s="9"/>
    </row>
    <row r="8" spans="1:28" ht="18" customHeight="1" x14ac:dyDescent="0.45">
      <c r="B8" s="7"/>
      <c r="C8" s="383" t="s">
        <v>22</v>
      </c>
      <c r="D8" s="377" t="s">
        <v>138</v>
      </c>
      <c r="E8" s="383" t="s">
        <v>40</v>
      </c>
      <c r="F8" s="383" t="s">
        <v>23</v>
      </c>
      <c r="G8" s="426" t="s">
        <v>13</v>
      </c>
      <c r="H8" s="427"/>
      <c r="I8" s="427"/>
      <c r="J8" s="427"/>
      <c r="K8" s="427"/>
      <c r="L8" s="427"/>
      <c r="M8" s="427"/>
      <c r="N8" s="427"/>
      <c r="O8" s="427"/>
      <c r="P8" s="427"/>
      <c r="Q8" s="427"/>
      <c r="R8" s="427"/>
      <c r="S8" s="427"/>
      <c r="T8" s="427"/>
      <c r="U8" s="427"/>
      <c r="V8" s="428"/>
      <c r="W8" s="429" t="s">
        <v>243</v>
      </c>
      <c r="X8" s="424" t="s">
        <v>150</v>
      </c>
      <c r="Y8" s="350" t="s">
        <v>255</v>
      </c>
      <c r="Z8" s="9"/>
    </row>
    <row r="9" spans="1:28" ht="18.600000000000001" customHeight="1" thickBot="1" x14ac:dyDescent="0.5">
      <c r="B9" s="7"/>
      <c r="C9" s="384"/>
      <c r="D9" s="379"/>
      <c r="E9" s="384"/>
      <c r="F9" s="385"/>
      <c r="G9" s="366" t="s">
        <v>323</v>
      </c>
      <c r="H9" s="367"/>
      <c r="I9" s="368" t="s">
        <v>324</v>
      </c>
      <c r="J9" s="367"/>
      <c r="K9" s="368" t="s">
        <v>325</v>
      </c>
      <c r="L9" s="367"/>
      <c r="M9" s="368" t="s">
        <v>326</v>
      </c>
      <c r="N9" s="367"/>
      <c r="O9" s="368" t="s">
        <v>327</v>
      </c>
      <c r="P9" s="367"/>
      <c r="Q9" s="368" t="s">
        <v>328</v>
      </c>
      <c r="R9" s="367"/>
      <c r="S9" s="368" t="s">
        <v>329</v>
      </c>
      <c r="T9" s="367"/>
      <c r="U9" s="368" t="s">
        <v>330</v>
      </c>
      <c r="V9" s="369"/>
      <c r="W9" s="430"/>
      <c r="X9" s="385"/>
      <c r="Y9" s="352"/>
      <c r="Z9" s="9"/>
    </row>
    <row r="10" spans="1:28" ht="15" customHeight="1" x14ac:dyDescent="0.45">
      <c r="B10" s="7"/>
      <c r="C10" s="52" t="s">
        <v>101</v>
      </c>
      <c r="D10" s="419"/>
      <c r="E10" s="377" t="s">
        <v>102</v>
      </c>
      <c r="F10" s="53" t="s">
        <v>98</v>
      </c>
      <c r="G10" s="417" t="s">
        <v>131</v>
      </c>
      <c r="H10" s="179" t="s">
        <v>132</v>
      </c>
      <c r="I10" s="414" t="s">
        <v>133</v>
      </c>
      <c r="J10" s="173" t="s">
        <v>134</v>
      </c>
      <c r="K10" s="414" t="s">
        <v>135</v>
      </c>
      <c r="L10" s="179" t="s">
        <v>136</v>
      </c>
      <c r="M10" s="414" t="s">
        <v>131</v>
      </c>
      <c r="N10" s="179" t="s">
        <v>132</v>
      </c>
      <c r="O10" s="414" t="s">
        <v>131</v>
      </c>
      <c r="P10" s="179" t="s">
        <v>132</v>
      </c>
      <c r="Q10" s="414" t="s">
        <v>131</v>
      </c>
      <c r="R10" s="179" t="s">
        <v>132</v>
      </c>
      <c r="S10" s="414" t="s">
        <v>131</v>
      </c>
      <c r="T10" s="179" t="s">
        <v>132</v>
      </c>
      <c r="U10" s="414" t="s">
        <v>131</v>
      </c>
      <c r="V10" s="180" t="s">
        <v>132</v>
      </c>
      <c r="W10" s="429" t="s">
        <v>244</v>
      </c>
      <c r="X10" s="377" t="s">
        <v>223</v>
      </c>
      <c r="Y10" s="435" t="s">
        <v>283</v>
      </c>
      <c r="Z10" s="9"/>
      <c r="AB10" s="84" t="s">
        <v>266</v>
      </c>
    </row>
    <row r="11" spans="1:28" ht="18" customHeight="1" x14ac:dyDescent="0.45">
      <c r="B11" s="7"/>
      <c r="C11" s="50"/>
      <c r="D11" s="420"/>
      <c r="E11" s="378"/>
      <c r="F11" s="54" t="s">
        <v>99</v>
      </c>
      <c r="G11" s="392"/>
      <c r="H11" s="370" t="s">
        <v>346</v>
      </c>
      <c r="I11" s="415"/>
      <c r="J11" s="434" t="s">
        <v>347</v>
      </c>
      <c r="K11" s="415"/>
      <c r="L11" s="370" t="s">
        <v>137</v>
      </c>
      <c r="M11" s="415"/>
      <c r="N11" s="370" t="s">
        <v>348</v>
      </c>
      <c r="O11" s="415"/>
      <c r="P11" s="370" t="s">
        <v>349</v>
      </c>
      <c r="Q11" s="415"/>
      <c r="R11" s="370" t="s">
        <v>350</v>
      </c>
      <c r="S11" s="415"/>
      <c r="T11" s="370" t="s">
        <v>351</v>
      </c>
      <c r="U11" s="415"/>
      <c r="V11" s="422" t="s">
        <v>352</v>
      </c>
      <c r="W11" s="431"/>
      <c r="X11" s="378"/>
      <c r="Y11" s="436"/>
      <c r="Z11" s="9"/>
      <c r="AB11" s="14" t="s">
        <v>252</v>
      </c>
    </row>
    <row r="12" spans="1:28" ht="18" customHeight="1" x14ac:dyDescent="0.45">
      <c r="B12" s="7"/>
      <c r="C12" s="50"/>
      <c r="D12" s="420"/>
      <c r="E12" s="378"/>
      <c r="F12" s="54" t="s">
        <v>100</v>
      </c>
      <c r="G12" s="392"/>
      <c r="H12" s="370"/>
      <c r="I12" s="415"/>
      <c r="J12" s="370"/>
      <c r="K12" s="415"/>
      <c r="L12" s="370"/>
      <c r="M12" s="415"/>
      <c r="N12" s="370"/>
      <c r="O12" s="415"/>
      <c r="P12" s="370"/>
      <c r="Q12" s="415"/>
      <c r="R12" s="370"/>
      <c r="S12" s="415"/>
      <c r="T12" s="370"/>
      <c r="U12" s="415"/>
      <c r="V12" s="422"/>
      <c r="W12" s="431"/>
      <c r="X12" s="378"/>
      <c r="Y12" s="436"/>
      <c r="Z12" s="9"/>
      <c r="AB12" s="14" t="s">
        <v>253</v>
      </c>
    </row>
    <row r="13" spans="1:28" ht="18" customHeight="1" x14ac:dyDescent="0.45">
      <c r="B13" s="7"/>
      <c r="C13" s="50"/>
      <c r="D13" s="420"/>
      <c r="E13" s="378"/>
      <c r="F13" s="20"/>
      <c r="G13" s="392"/>
      <c r="H13" s="370"/>
      <c r="I13" s="415"/>
      <c r="J13" s="370"/>
      <c r="K13" s="415"/>
      <c r="L13" s="370"/>
      <c r="M13" s="415"/>
      <c r="N13" s="370"/>
      <c r="O13" s="415"/>
      <c r="P13" s="370"/>
      <c r="Q13" s="415"/>
      <c r="R13" s="370"/>
      <c r="S13" s="415"/>
      <c r="T13" s="370"/>
      <c r="U13" s="415"/>
      <c r="V13" s="422"/>
      <c r="W13" s="431"/>
      <c r="X13" s="378"/>
      <c r="Y13" s="436"/>
      <c r="Z13" s="9"/>
      <c r="AB13" s="14" t="s">
        <v>254</v>
      </c>
    </row>
    <row r="14" spans="1:28" ht="18.600000000000001" customHeight="1" thickBot="1" x14ac:dyDescent="0.5">
      <c r="B14" s="7"/>
      <c r="C14" s="51"/>
      <c r="D14" s="421"/>
      <c r="E14" s="379"/>
      <c r="F14" s="21"/>
      <c r="G14" s="418"/>
      <c r="H14" s="425"/>
      <c r="I14" s="416"/>
      <c r="J14" s="425"/>
      <c r="K14" s="416"/>
      <c r="L14" s="425"/>
      <c r="M14" s="416"/>
      <c r="N14" s="425"/>
      <c r="O14" s="416"/>
      <c r="P14" s="425"/>
      <c r="Q14" s="416"/>
      <c r="R14" s="425"/>
      <c r="S14" s="416"/>
      <c r="T14" s="425"/>
      <c r="U14" s="416"/>
      <c r="V14" s="423"/>
      <c r="W14" s="432"/>
      <c r="X14" s="379"/>
      <c r="Y14" s="437"/>
      <c r="Z14" s="9"/>
    </row>
    <row r="15" spans="1:28" x14ac:dyDescent="0.45">
      <c r="B15" s="7"/>
      <c r="C15" s="8"/>
      <c r="D15" s="8"/>
      <c r="E15" s="8"/>
      <c r="F15" s="8"/>
      <c r="G15" s="8"/>
      <c r="H15" s="8"/>
      <c r="I15" s="8"/>
      <c r="J15" s="8"/>
      <c r="K15" s="8"/>
      <c r="L15" s="8"/>
      <c r="M15" s="8"/>
      <c r="N15" s="8"/>
      <c r="O15" s="8"/>
      <c r="P15" s="8"/>
      <c r="Q15" s="8"/>
      <c r="R15" s="8"/>
      <c r="S15" s="8"/>
      <c r="T15" s="8"/>
      <c r="U15" s="8"/>
      <c r="V15" s="8"/>
      <c r="W15" s="8"/>
      <c r="X15" s="8"/>
      <c r="Y15" s="8"/>
      <c r="Z15" s="9"/>
    </row>
    <row r="16" spans="1:28" ht="15.6" thickBot="1" x14ac:dyDescent="0.5">
      <c r="B16" s="7"/>
      <c r="C16" s="8"/>
      <c r="D16" s="8"/>
      <c r="E16" s="8"/>
      <c r="F16" s="8"/>
      <c r="G16" s="8" t="s">
        <v>41</v>
      </c>
      <c r="H16" s="8"/>
      <c r="I16" s="8"/>
      <c r="J16" s="8"/>
      <c r="K16" s="8"/>
      <c r="L16" s="8"/>
      <c r="M16" s="8"/>
      <c r="N16" s="8"/>
      <c r="O16" s="8"/>
      <c r="P16" s="8"/>
      <c r="Q16" s="8"/>
      <c r="R16" s="8"/>
      <c r="S16" s="8"/>
      <c r="T16" s="8"/>
      <c r="U16" s="8"/>
      <c r="V16" s="8"/>
      <c r="W16" s="8"/>
      <c r="X16" s="8"/>
      <c r="Y16" s="8"/>
      <c r="Z16" s="9"/>
    </row>
    <row r="17" spans="2:32" ht="18" customHeight="1" x14ac:dyDescent="0.45">
      <c r="B17" s="7"/>
      <c r="C17" s="383" t="s">
        <v>22</v>
      </c>
      <c r="D17" s="377" t="s">
        <v>138</v>
      </c>
      <c r="E17" s="383" t="s">
        <v>40</v>
      </c>
      <c r="F17" s="383" t="s">
        <v>23</v>
      </c>
      <c r="G17" s="426" t="s">
        <v>13</v>
      </c>
      <c r="H17" s="427"/>
      <c r="I17" s="427"/>
      <c r="J17" s="427"/>
      <c r="K17" s="427"/>
      <c r="L17" s="427"/>
      <c r="M17" s="427"/>
      <c r="N17" s="427"/>
      <c r="O17" s="427"/>
      <c r="P17" s="427"/>
      <c r="Q17" s="427"/>
      <c r="R17" s="427"/>
      <c r="S17" s="427"/>
      <c r="T17" s="427"/>
      <c r="U17" s="427"/>
      <c r="V17" s="428"/>
      <c r="W17" s="429" t="s">
        <v>243</v>
      </c>
      <c r="X17" s="424" t="s">
        <v>150</v>
      </c>
      <c r="Y17" s="350" t="s">
        <v>255</v>
      </c>
      <c r="Z17" s="30"/>
      <c r="AA17" s="29"/>
      <c r="AB17" s="29"/>
      <c r="AC17" s="29"/>
      <c r="AD17" s="29"/>
      <c r="AE17" s="29"/>
      <c r="AF17" s="29"/>
    </row>
    <row r="18" spans="2:32" ht="18.600000000000001" customHeight="1" thickBot="1" x14ac:dyDescent="0.5">
      <c r="B18" s="7"/>
      <c r="C18" s="384"/>
      <c r="D18" s="379"/>
      <c r="E18" s="384"/>
      <c r="F18" s="384"/>
      <c r="G18" s="366" t="s">
        <v>323</v>
      </c>
      <c r="H18" s="367"/>
      <c r="I18" s="368" t="s">
        <v>324</v>
      </c>
      <c r="J18" s="367"/>
      <c r="K18" s="368" t="s">
        <v>325</v>
      </c>
      <c r="L18" s="367"/>
      <c r="M18" s="368" t="s">
        <v>326</v>
      </c>
      <c r="N18" s="367"/>
      <c r="O18" s="368" t="s">
        <v>327</v>
      </c>
      <c r="P18" s="367"/>
      <c r="Q18" s="368" t="s">
        <v>328</v>
      </c>
      <c r="R18" s="367"/>
      <c r="S18" s="368" t="s">
        <v>329</v>
      </c>
      <c r="T18" s="367"/>
      <c r="U18" s="368" t="s">
        <v>330</v>
      </c>
      <c r="V18" s="369"/>
      <c r="W18" s="430"/>
      <c r="X18" s="384"/>
      <c r="Y18" s="352"/>
      <c r="Z18" s="26"/>
      <c r="AA18" s="27"/>
      <c r="AB18" s="27"/>
      <c r="AC18" s="27"/>
      <c r="AD18" s="27"/>
      <c r="AE18" s="27"/>
      <c r="AF18" s="27"/>
    </row>
    <row r="19" spans="2:32" x14ac:dyDescent="0.45">
      <c r="B19" s="7"/>
      <c r="C19" s="350" t="str">
        <f>IF($A$1&gt;0,1,"")</f>
        <v/>
      </c>
      <c r="D19" s="360" t="str">
        <f>IF('1'!D13&lt;&gt;"",'1'!D13,"")</f>
        <v/>
      </c>
      <c r="E19" s="350" t="str">
        <f>'3'!F18</f>
        <v>ー</v>
      </c>
      <c r="F19" s="181" t="str">
        <f>IF('1'!E13&lt;&gt;"",'1'!E13,"")</f>
        <v/>
      </c>
      <c r="G19" s="380" t="s">
        <v>130</v>
      </c>
      <c r="H19" s="210" t="str">
        <f>IF(G19="未実施","未実施の理由",IF(G19="不要","不要と判断した理由",IF(G19="実施済","対策の内容","")))</f>
        <v/>
      </c>
      <c r="I19" s="357" t="s">
        <v>130</v>
      </c>
      <c r="J19" s="210" t="str">
        <f>IF(I19="未実施","未実施の理由",IF(I19="不要","不要と判断した理由",IF(I19="実施済","対策の内容","")))</f>
        <v/>
      </c>
      <c r="K19" s="357" t="s">
        <v>130</v>
      </c>
      <c r="L19" s="210" t="str">
        <f>IF(K19="未実施","未実施の理由",IF(K19="不要","不要と判断した理由",IF(K19="実施済","対策の内容","")))</f>
        <v/>
      </c>
      <c r="M19" s="357" t="s">
        <v>130</v>
      </c>
      <c r="N19" s="210" t="str">
        <f>IF(M19="未実施","未実施の理由",IF(M19="不要","不要と判断した理由",IF(M19="実施済","対策の内容","")))</f>
        <v/>
      </c>
      <c r="O19" s="357" t="s">
        <v>130</v>
      </c>
      <c r="P19" s="210" t="str">
        <f>IF(O19="未実施","未実施の理由",IF(O19="不要","不要と判断した理由",IF(O19="実施済","対策の内容","")))</f>
        <v/>
      </c>
      <c r="Q19" s="357" t="s">
        <v>130</v>
      </c>
      <c r="R19" s="210" t="str">
        <f>IF(Q19="未実施","未実施の理由",IF(Q19="不要","不要と判断した理由",IF(Q19="実施済","対策の内容","")))</f>
        <v/>
      </c>
      <c r="S19" s="357" t="s">
        <v>130</v>
      </c>
      <c r="T19" s="210" t="str">
        <f>IF(S19="未実施","未実施の理由",IF(S19="不要","不要と判断した理由",IF(S19="実施済","対策の内容","")))</f>
        <v/>
      </c>
      <c r="U19" s="357" t="s">
        <v>130</v>
      </c>
      <c r="V19" s="195" t="str">
        <f>IF(U19="未実施","未実施の理由",IF(U19="不要","不要と判断した理由",IF(U19="実施済","対策の内容","")))</f>
        <v/>
      </c>
      <c r="W19" s="398" t="str">
        <f>IF('3'!V21=0,"",IF('3'!V18&gt;0,"未実施の対策が含まれているため、"&amp;CHAR(10)&amp;"(a)か(b)の可能性",IF('3'!V21&gt;=10,"対策が実施されている／対策が不要なため、"&amp;CHAR(10)&amp;"(c)か(d)の可能性")))</f>
        <v/>
      </c>
      <c r="X19" s="401" t="s">
        <v>130</v>
      </c>
      <c r="Y19" s="438" t="str">
        <f>IF(X19="（a）",$AB$10,IF(X19="（b）",$AB$11,IF(X19="（c）",$AB$12,IF(X19="（d）",$AB$13,""))))</f>
        <v/>
      </c>
      <c r="Z19" s="9"/>
      <c r="AA19" s="28"/>
      <c r="AB19" s="14" t="str">
        <f>IF(AG19=1,"該当せず","")</f>
        <v/>
      </c>
      <c r="AC19" s="14" t="str">
        <f>IF(AND(AG19=2,AH19=1,AI19=1),"(a)","")</f>
        <v/>
      </c>
      <c r="AD19" s="14" t="str">
        <f>IF(AND(AG19=2,AH19=1,AI19=2),"(b)","")</f>
        <v/>
      </c>
      <c r="AE19" s="14" t="str">
        <f>IF(AND(AG19=2,AH19=2,AI19=1),"(c)","")</f>
        <v/>
      </c>
      <c r="AF19" s="14" t="str">
        <f>IF(AND(AG19=2,AH19=2,AI19=2),"(d)","")</f>
        <v/>
      </c>
    </row>
    <row r="20" spans="2:32" x14ac:dyDescent="0.45">
      <c r="B20" s="7"/>
      <c r="C20" s="351"/>
      <c r="D20" s="361"/>
      <c r="E20" s="351"/>
      <c r="F20" s="177" t="str">
        <f>IF('1'!F13&lt;&gt;"",'1'!F13,"")</f>
        <v/>
      </c>
      <c r="G20" s="381"/>
      <c r="H20" s="405"/>
      <c r="I20" s="358"/>
      <c r="J20" s="404"/>
      <c r="K20" s="358"/>
      <c r="L20" s="404"/>
      <c r="M20" s="358"/>
      <c r="N20" s="404"/>
      <c r="O20" s="358"/>
      <c r="P20" s="404"/>
      <c r="Q20" s="358"/>
      <c r="R20" s="404"/>
      <c r="S20" s="358"/>
      <c r="T20" s="404"/>
      <c r="U20" s="358"/>
      <c r="V20" s="409"/>
      <c r="W20" s="399"/>
      <c r="X20" s="402"/>
      <c r="Y20" s="439"/>
      <c r="Z20" s="9"/>
      <c r="AA20" s="28"/>
      <c r="AB20" s="14" t="str">
        <f t="shared" ref="AB20:AB83" si="0">IF(AG20=1,"該当せず","")</f>
        <v/>
      </c>
      <c r="AC20" s="14" t="str">
        <f t="shared" ref="AC20:AC83" si="1">IF(AND(AG20=2,AH20=1,AI20=1),"(a)","")</f>
        <v/>
      </c>
      <c r="AD20" s="14" t="str">
        <f t="shared" ref="AD20:AD83" si="2">IF(AND(AG20=2,AH20=1,AI20=2),"(b)","")</f>
        <v/>
      </c>
      <c r="AE20" s="14" t="str">
        <f t="shared" ref="AE20:AE83" si="3">IF(AND(AG20=2,AH20=2,AI20=1),"(c)","")</f>
        <v/>
      </c>
      <c r="AF20" s="14" t="str">
        <f t="shared" ref="AF20:AF83" si="4">IF(AND(AG20=2,AH20=2,AI20=2),"(d)","")</f>
        <v/>
      </c>
    </row>
    <row r="21" spans="2:32" x14ac:dyDescent="0.45">
      <c r="B21" s="7"/>
      <c r="C21" s="351"/>
      <c r="D21" s="361"/>
      <c r="E21" s="351"/>
      <c r="F21" s="177" t="str">
        <f>IF('1'!G13&lt;&gt;"",'1'!G13,"")</f>
        <v/>
      </c>
      <c r="G21" s="381"/>
      <c r="H21" s="405"/>
      <c r="I21" s="358"/>
      <c r="J21" s="405"/>
      <c r="K21" s="358"/>
      <c r="L21" s="405"/>
      <c r="M21" s="358"/>
      <c r="N21" s="405"/>
      <c r="O21" s="358"/>
      <c r="P21" s="405"/>
      <c r="Q21" s="358"/>
      <c r="R21" s="405"/>
      <c r="S21" s="358"/>
      <c r="T21" s="405"/>
      <c r="U21" s="358"/>
      <c r="V21" s="410"/>
      <c r="W21" s="399"/>
      <c r="X21" s="402"/>
      <c r="Y21" s="439"/>
      <c r="Z21" s="9"/>
      <c r="AA21" s="28"/>
      <c r="AB21" s="14" t="str">
        <f t="shared" si="0"/>
        <v/>
      </c>
      <c r="AC21" s="14" t="str">
        <f t="shared" si="1"/>
        <v/>
      </c>
      <c r="AD21" s="14" t="str">
        <f t="shared" si="2"/>
        <v/>
      </c>
      <c r="AE21" s="14" t="str">
        <f t="shared" si="3"/>
        <v/>
      </c>
      <c r="AF21" s="14" t="str">
        <f t="shared" si="4"/>
        <v/>
      </c>
    </row>
    <row r="22" spans="2:32" x14ac:dyDescent="0.45">
      <c r="B22" s="7"/>
      <c r="C22" s="351"/>
      <c r="D22" s="361"/>
      <c r="E22" s="351"/>
      <c r="F22" s="177" t="str">
        <f>IF('1'!H13&lt;&gt;"",'1'!H13,"")</f>
        <v/>
      </c>
      <c r="G22" s="381"/>
      <c r="H22" s="405"/>
      <c r="I22" s="358"/>
      <c r="J22" s="405"/>
      <c r="K22" s="358"/>
      <c r="L22" s="405"/>
      <c r="M22" s="358"/>
      <c r="N22" s="405"/>
      <c r="O22" s="358"/>
      <c r="P22" s="405"/>
      <c r="Q22" s="358"/>
      <c r="R22" s="405"/>
      <c r="S22" s="358"/>
      <c r="T22" s="405"/>
      <c r="U22" s="358"/>
      <c r="V22" s="410"/>
      <c r="W22" s="399"/>
      <c r="X22" s="402"/>
      <c r="Y22" s="439"/>
      <c r="Z22" s="9"/>
      <c r="AA22" s="28"/>
      <c r="AB22" s="14" t="str">
        <f t="shared" si="0"/>
        <v/>
      </c>
      <c r="AC22" s="14" t="str">
        <f t="shared" si="1"/>
        <v/>
      </c>
      <c r="AD22" s="14" t="str">
        <f t="shared" si="2"/>
        <v/>
      </c>
      <c r="AE22" s="14" t="str">
        <f t="shared" si="3"/>
        <v/>
      </c>
      <c r="AF22" s="14" t="str">
        <f t="shared" si="4"/>
        <v/>
      </c>
    </row>
    <row r="23" spans="2:32" ht="15.6" thickBot="1" x14ac:dyDescent="0.5">
      <c r="B23" s="7"/>
      <c r="C23" s="352"/>
      <c r="D23" s="362"/>
      <c r="E23" s="352"/>
      <c r="F23" s="178" t="str">
        <f>IF('1'!I13&lt;&gt;"",'1'!I13,"")</f>
        <v/>
      </c>
      <c r="G23" s="382"/>
      <c r="H23" s="406"/>
      <c r="I23" s="359"/>
      <c r="J23" s="406"/>
      <c r="K23" s="359"/>
      <c r="L23" s="406"/>
      <c r="M23" s="359"/>
      <c r="N23" s="406"/>
      <c r="O23" s="359"/>
      <c r="P23" s="406"/>
      <c r="Q23" s="359"/>
      <c r="R23" s="406"/>
      <c r="S23" s="359"/>
      <c r="T23" s="406"/>
      <c r="U23" s="359"/>
      <c r="V23" s="411"/>
      <c r="W23" s="400"/>
      <c r="X23" s="403"/>
      <c r="Y23" s="440"/>
      <c r="Z23" s="9"/>
      <c r="AA23" s="28"/>
      <c r="AB23" s="14" t="str">
        <f t="shared" si="0"/>
        <v/>
      </c>
      <c r="AC23" s="14" t="str">
        <f t="shared" si="1"/>
        <v/>
      </c>
      <c r="AD23" s="14" t="str">
        <f t="shared" si="2"/>
        <v/>
      </c>
      <c r="AE23" s="14" t="str">
        <f t="shared" si="3"/>
        <v/>
      </c>
      <c r="AF23" s="14" t="str">
        <f t="shared" si="4"/>
        <v/>
      </c>
    </row>
    <row r="24" spans="2:32" x14ac:dyDescent="0.45">
      <c r="B24" s="7"/>
      <c r="C24" s="350" t="str">
        <f>IF($A$1&gt;0,2,"")</f>
        <v/>
      </c>
      <c r="D24" s="360" t="str">
        <f>IF('1'!D14&lt;&gt;"",'1'!D14,"")</f>
        <v/>
      </c>
      <c r="E24" s="350" t="str">
        <f>'3'!F23</f>
        <v>ー</v>
      </c>
      <c r="F24" s="176" t="str">
        <f>IF('1'!E14&lt;&gt;"",'1'!E14,"")</f>
        <v/>
      </c>
      <c r="G24" s="380" t="s">
        <v>130</v>
      </c>
      <c r="H24" s="210" t="str">
        <f>IF(G24="未実施","未実施の理由",IF(G24="不要","不要と判断した理由",IF(G24="実施済","対策の内容","")))</f>
        <v/>
      </c>
      <c r="I24" s="357" t="s">
        <v>130</v>
      </c>
      <c r="J24" s="210" t="str">
        <f>IF(I24="未実施","未実施の理由",IF(I24="不要","不要と判断した理由",IF(I24="実施済","対策の内容","")))</f>
        <v/>
      </c>
      <c r="K24" s="357" t="s">
        <v>130</v>
      </c>
      <c r="L24" s="210" t="str">
        <f>IF(K24="未実施","未実施の理由",IF(K24="不要","不要と判断した理由",IF(K24="実施済","対策の内容","")))</f>
        <v/>
      </c>
      <c r="M24" s="357" t="s">
        <v>130</v>
      </c>
      <c r="N24" s="210" t="str">
        <f>IF(M24="未実施","未実施の理由",IF(M24="不要","不要と判断した理由",IF(M24="実施済","対策の内容","")))</f>
        <v/>
      </c>
      <c r="O24" s="357" t="s">
        <v>130</v>
      </c>
      <c r="P24" s="210" t="str">
        <f>IF(O24="未実施","未実施の理由",IF(O24="不要","不要と判断した理由",IF(O24="実施済","対策の内容","")))</f>
        <v/>
      </c>
      <c r="Q24" s="357" t="s">
        <v>130</v>
      </c>
      <c r="R24" s="210" t="str">
        <f>IF(Q24="未実施","未実施の理由",IF(Q24="不要","不要と判断した理由",IF(Q24="実施済","対策の内容","")))</f>
        <v/>
      </c>
      <c r="S24" s="357" t="s">
        <v>130</v>
      </c>
      <c r="T24" s="210" t="str">
        <f>IF(S24="未実施","未実施の理由",IF(S24="不要","不要と判断した理由",IF(S24="実施済","対策の内容","")))</f>
        <v/>
      </c>
      <c r="U24" s="357" t="s">
        <v>130</v>
      </c>
      <c r="V24" s="195" t="str">
        <f>IF(U24="未実施","未実施の理由",IF(U24="不要","不要と判断した理由",IF(U24="実施済","対策の内容","")))</f>
        <v/>
      </c>
      <c r="W24" s="398" t="str">
        <f>IF('3'!V26=0,"",IF('3'!V23&gt;0,"未実施の対策が含まれているため、"&amp;CHAR(10)&amp;"(a)か(b)の可能性",IF('3'!V26&gt;=10,"対策が実施されている／対策が不要なため、"&amp;CHAR(10)&amp;"(c)か(d)の可能性")))</f>
        <v/>
      </c>
      <c r="X24" s="401" t="s">
        <v>130</v>
      </c>
      <c r="Y24" s="438" t="str">
        <f>IF(X24="（a）",$AB$10,IF(X24="（b）",$AB$11,IF(X24="（c）",$AB$12,IF(X24="（d）",$AB$13,""))))</f>
        <v/>
      </c>
      <c r="Z24" s="9"/>
      <c r="AA24" s="28"/>
      <c r="AB24" s="14" t="str">
        <f t="shared" si="0"/>
        <v/>
      </c>
      <c r="AC24" s="14" t="str">
        <f t="shared" si="1"/>
        <v/>
      </c>
      <c r="AD24" s="14" t="str">
        <f t="shared" si="2"/>
        <v/>
      </c>
      <c r="AE24" s="14" t="str">
        <f t="shared" si="3"/>
        <v/>
      </c>
      <c r="AF24" s="14" t="str">
        <f t="shared" si="4"/>
        <v/>
      </c>
    </row>
    <row r="25" spans="2:32" x14ac:dyDescent="0.45">
      <c r="B25" s="7"/>
      <c r="C25" s="351"/>
      <c r="D25" s="361"/>
      <c r="E25" s="351"/>
      <c r="F25" s="177" t="str">
        <f>IF('1'!F14&lt;&gt;"",'1'!F14,"")</f>
        <v/>
      </c>
      <c r="G25" s="381"/>
      <c r="H25" s="405"/>
      <c r="I25" s="358"/>
      <c r="J25" s="404"/>
      <c r="K25" s="358"/>
      <c r="L25" s="404"/>
      <c r="M25" s="358"/>
      <c r="N25" s="404"/>
      <c r="O25" s="358"/>
      <c r="P25" s="404"/>
      <c r="Q25" s="358"/>
      <c r="R25" s="404"/>
      <c r="S25" s="358"/>
      <c r="T25" s="404"/>
      <c r="U25" s="358"/>
      <c r="V25" s="409"/>
      <c r="W25" s="399"/>
      <c r="X25" s="402"/>
      <c r="Y25" s="439"/>
      <c r="Z25" s="9"/>
      <c r="AA25" s="28"/>
      <c r="AB25" s="14" t="str">
        <f t="shared" si="0"/>
        <v/>
      </c>
      <c r="AC25" s="14" t="str">
        <f t="shared" si="1"/>
        <v/>
      </c>
      <c r="AD25" s="14" t="str">
        <f t="shared" si="2"/>
        <v/>
      </c>
      <c r="AE25" s="14" t="str">
        <f t="shared" si="3"/>
        <v/>
      </c>
      <c r="AF25" s="14" t="str">
        <f t="shared" si="4"/>
        <v/>
      </c>
    </row>
    <row r="26" spans="2:32" x14ac:dyDescent="0.45">
      <c r="B26" s="7"/>
      <c r="C26" s="351"/>
      <c r="D26" s="361"/>
      <c r="E26" s="351"/>
      <c r="F26" s="177" t="str">
        <f>IF('1'!G14&lt;&gt;"",'1'!G14,"")</f>
        <v/>
      </c>
      <c r="G26" s="381"/>
      <c r="H26" s="405"/>
      <c r="I26" s="358"/>
      <c r="J26" s="405"/>
      <c r="K26" s="358"/>
      <c r="L26" s="405"/>
      <c r="M26" s="358"/>
      <c r="N26" s="405"/>
      <c r="O26" s="358"/>
      <c r="P26" s="405"/>
      <c r="Q26" s="358"/>
      <c r="R26" s="405"/>
      <c r="S26" s="358"/>
      <c r="T26" s="405"/>
      <c r="U26" s="358"/>
      <c r="V26" s="410"/>
      <c r="W26" s="399"/>
      <c r="X26" s="402"/>
      <c r="Y26" s="439"/>
      <c r="Z26" s="9"/>
      <c r="AA26" s="28"/>
      <c r="AB26" s="14" t="str">
        <f t="shared" si="0"/>
        <v/>
      </c>
      <c r="AC26" s="14" t="str">
        <f t="shared" si="1"/>
        <v/>
      </c>
      <c r="AD26" s="14" t="str">
        <f t="shared" si="2"/>
        <v/>
      </c>
      <c r="AE26" s="14" t="str">
        <f t="shared" si="3"/>
        <v/>
      </c>
      <c r="AF26" s="14" t="str">
        <f t="shared" si="4"/>
        <v/>
      </c>
    </row>
    <row r="27" spans="2:32" x14ac:dyDescent="0.45">
      <c r="B27" s="7"/>
      <c r="C27" s="351"/>
      <c r="D27" s="361"/>
      <c r="E27" s="351"/>
      <c r="F27" s="177" t="str">
        <f>IF('1'!H14&lt;&gt;"",'1'!H14,"")</f>
        <v/>
      </c>
      <c r="G27" s="381"/>
      <c r="H27" s="405"/>
      <c r="I27" s="358"/>
      <c r="J27" s="405"/>
      <c r="K27" s="358"/>
      <c r="L27" s="405"/>
      <c r="M27" s="358"/>
      <c r="N27" s="405"/>
      <c r="O27" s="358"/>
      <c r="P27" s="405"/>
      <c r="Q27" s="358"/>
      <c r="R27" s="405"/>
      <c r="S27" s="358"/>
      <c r="T27" s="405"/>
      <c r="U27" s="358"/>
      <c r="V27" s="410"/>
      <c r="W27" s="399"/>
      <c r="X27" s="402"/>
      <c r="Y27" s="439"/>
      <c r="Z27" s="9"/>
      <c r="AA27" s="28"/>
      <c r="AB27" s="14" t="str">
        <f t="shared" si="0"/>
        <v/>
      </c>
      <c r="AC27" s="14" t="str">
        <f t="shared" si="1"/>
        <v/>
      </c>
      <c r="AD27" s="14" t="str">
        <f t="shared" si="2"/>
        <v/>
      </c>
      <c r="AE27" s="14" t="str">
        <f t="shared" si="3"/>
        <v/>
      </c>
      <c r="AF27" s="14" t="str">
        <f t="shared" si="4"/>
        <v/>
      </c>
    </row>
    <row r="28" spans="2:32" ht="15.6" thickBot="1" x14ac:dyDescent="0.5">
      <c r="B28" s="7"/>
      <c r="C28" s="352"/>
      <c r="D28" s="362"/>
      <c r="E28" s="352"/>
      <c r="F28" s="178" t="str">
        <f>IF('1'!I14&lt;&gt;"",'1'!I14,"")</f>
        <v/>
      </c>
      <c r="G28" s="382"/>
      <c r="H28" s="406"/>
      <c r="I28" s="359"/>
      <c r="J28" s="406"/>
      <c r="K28" s="359"/>
      <c r="L28" s="406"/>
      <c r="M28" s="359"/>
      <c r="N28" s="406"/>
      <c r="O28" s="359"/>
      <c r="P28" s="406"/>
      <c r="Q28" s="359"/>
      <c r="R28" s="406"/>
      <c r="S28" s="359"/>
      <c r="T28" s="406"/>
      <c r="U28" s="359"/>
      <c r="V28" s="411"/>
      <c r="W28" s="400"/>
      <c r="X28" s="403"/>
      <c r="Y28" s="440"/>
      <c r="Z28" s="9"/>
      <c r="AA28" s="28"/>
      <c r="AB28" s="14" t="str">
        <f t="shared" si="0"/>
        <v/>
      </c>
      <c r="AC28" s="14" t="str">
        <f t="shared" si="1"/>
        <v/>
      </c>
      <c r="AD28" s="14" t="str">
        <f t="shared" si="2"/>
        <v/>
      </c>
      <c r="AE28" s="14" t="str">
        <f t="shared" si="3"/>
        <v/>
      </c>
      <c r="AF28" s="14" t="str">
        <f t="shared" si="4"/>
        <v/>
      </c>
    </row>
    <row r="29" spans="2:32" x14ac:dyDescent="0.45">
      <c r="B29" s="7"/>
      <c r="C29" s="350" t="str">
        <f>IF($A$1&gt;0,3,"")</f>
        <v/>
      </c>
      <c r="D29" s="360" t="str">
        <f>IF('1'!D15&lt;&gt;"",'1'!D15,"")</f>
        <v/>
      </c>
      <c r="E29" s="350" t="str">
        <f>'3'!F28</f>
        <v>ー</v>
      </c>
      <c r="F29" s="176" t="str">
        <f>IF('1'!E15&lt;&gt;"",'1'!E15,"")</f>
        <v/>
      </c>
      <c r="G29" s="380" t="s">
        <v>130</v>
      </c>
      <c r="H29" s="210" t="str">
        <f>IF(G29="未実施","未実施の理由",IF(G29="不要","不要と判断した理由",IF(G29="実施済","対策の内容","")))</f>
        <v/>
      </c>
      <c r="I29" s="357" t="s">
        <v>130</v>
      </c>
      <c r="J29" s="210" t="str">
        <f>IF(I29="未実施","未実施の理由",IF(I29="不要","不要と判断した理由",IF(I29="実施済","対策の内容","")))</f>
        <v/>
      </c>
      <c r="K29" s="357" t="s">
        <v>130</v>
      </c>
      <c r="L29" s="210" t="str">
        <f>IF(K29="未実施","未実施の理由",IF(K29="不要","不要と判断した理由",IF(K29="実施済","対策の内容","")))</f>
        <v/>
      </c>
      <c r="M29" s="357" t="s">
        <v>130</v>
      </c>
      <c r="N29" s="210" t="str">
        <f>IF(M29="未実施","未実施の理由",IF(M29="不要","不要と判断した理由",IF(M29="実施済","対策の内容","")))</f>
        <v/>
      </c>
      <c r="O29" s="357" t="s">
        <v>130</v>
      </c>
      <c r="P29" s="210" t="str">
        <f>IF(O29="未実施","未実施の理由",IF(O29="不要","不要と判断した理由",IF(O29="実施済","対策の内容","")))</f>
        <v/>
      </c>
      <c r="Q29" s="357" t="s">
        <v>130</v>
      </c>
      <c r="R29" s="210" t="str">
        <f>IF(Q29="未実施","未実施の理由",IF(Q29="不要","不要と判断した理由",IF(Q29="実施済","対策の内容","")))</f>
        <v/>
      </c>
      <c r="S29" s="357" t="s">
        <v>130</v>
      </c>
      <c r="T29" s="210" t="str">
        <f>IF(S29="未実施","未実施の理由",IF(S29="不要","不要と判断した理由",IF(S29="実施済","対策の内容","")))</f>
        <v/>
      </c>
      <c r="U29" s="357" t="s">
        <v>130</v>
      </c>
      <c r="V29" s="195" t="str">
        <f>IF(U29="未実施","未実施の理由",IF(U29="不要","不要と判断した理由",IF(U29="実施済","対策の内容","")))</f>
        <v/>
      </c>
      <c r="W29" s="398" t="str">
        <f>IF('3'!V31=0,"",IF('3'!V28&gt;0,"未実施の対策が含まれているため、"&amp;CHAR(10)&amp;"(a)か(b)の可能性",IF('3'!V31&gt;=10,"対策が実施されている／対策が不要なため、"&amp;CHAR(10)&amp;"(c)か(d)の可能性")))</f>
        <v/>
      </c>
      <c r="X29" s="401" t="s">
        <v>130</v>
      </c>
      <c r="Y29" s="438" t="str">
        <f>IF(X29="（a）",$AB$10,IF(X29="（b）",$AB$11,IF(X29="（c）",$AB$12,IF(X29="（d）",$AB$13,""))))</f>
        <v/>
      </c>
      <c r="Z29" s="9"/>
      <c r="AA29" s="28"/>
      <c r="AB29" s="14" t="str">
        <f t="shared" si="0"/>
        <v/>
      </c>
      <c r="AC29" s="14" t="str">
        <f t="shared" si="1"/>
        <v/>
      </c>
      <c r="AD29" s="14" t="str">
        <f t="shared" si="2"/>
        <v/>
      </c>
      <c r="AE29" s="14" t="str">
        <f t="shared" si="3"/>
        <v/>
      </c>
      <c r="AF29" s="14" t="str">
        <f t="shared" si="4"/>
        <v/>
      </c>
    </row>
    <row r="30" spans="2:32" x14ac:dyDescent="0.45">
      <c r="B30" s="7"/>
      <c r="C30" s="351"/>
      <c r="D30" s="361"/>
      <c r="E30" s="351"/>
      <c r="F30" s="177" t="str">
        <f>IF('1'!F15&lt;&gt;"",'1'!F15,"")</f>
        <v/>
      </c>
      <c r="G30" s="381"/>
      <c r="H30" s="405"/>
      <c r="I30" s="358"/>
      <c r="J30" s="405"/>
      <c r="K30" s="358"/>
      <c r="L30" s="405"/>
      <c r="M30" s="358"/>
      <c r="N30" s="405"/>
      <c r="O30" s="358"/>
      <c r="P30" s="405"/>
      <c r="Q30" s="358"/>
      <c r="R30" s="405"/>
      <c r="S30" s="358"/>
      <c r="T30" s="407"/>
      <c r="U30" s="358"/>
      <c r="V30" s="412"/>
      <c r="W30" s="399"/>
      <c r="X30" s="402"/>
      <c r="Y30" s="439"/>
      <c r="Z30" s="9"/>
      <c r="AA30" s="28"/>
      <c r="AB30" s="14" t="str">
        <f t="shared" si="0"/>
        <v/>
      </c>
      <c r="AC30" s="14" t="str">
        <f t="shared" si="1"/>
        <v/>
      </c>
      <c r="AD30" s="14" t="str">
        <f t="shared" si="2"/>
        <v/>
      </c>
      <c r="AE30" s="14" t="str">
        <f t="shared" si="3"/>
        <v/>
      </c>
      <c r="AF30" s="14" t="str">
        <f t="shared" si="4"/>
        <v/>
      </c>
    </row>
    <row r="31" spans="2:32" x14ac:dyDescent="0.45">
      <c r="B31" s="7"/>
      <c r="C31" s="351"/>
      <c r="D31" s="361"/>
      <c r="E31" s="351"/>
      <c r="F31" s="177" t="str">
        <f>IF('1'!G15&lt;&gt;"",'1'!G15,"")</f>
        <v/>
      </c>
      <c r="G31" s="381"/>
      <c r="H31" s="405"/>
      <c r="I31" s="358"/>
      <c r="J31" s="405"/>
      <c r="K31" s="358"/>
      <c r="L31" s="405"/>
      <c r="M31" s="358"/>
      <c r="N31" s="405"/>
      <c r="O31" s="358"/>
      <c r="P31" s="405"/>
      <c r="Q31" s="358"/>
      <c r="R31" s="405"/>
      <c r="S31" s="358"/>
      <c r="T31" s="407"/>
      <c r="U31" s="358"/>
      <c r="V31" s="412"/>
      <c r="W31" s="399"/>
      <c r="X31" s="402"/>
      <c r="Y31" s="439"/>
      <c r="Z31" s="9"/>
      <c r="AA31" s="28"/>
      <c r="AB31" s="14" t="str">
        <f t="shared" si="0"/>
        <v/>
      </c>
      <c r="AC31" s="14" t="str">
        <f t="shared" si="1"/>
        <v/>
      </c>
      <c r="AD31" s="14" t="str">
        <f t="shared" si="2"/>
        <v/>
      </c>
      <c r="AE31" s="14" t="str">
        <f t="shared" si="3"/>
        <v/>
      </c>
      <c r="AF31" s="14" t="str">
        <f t="shared" si="4"/>
        <v/>
      </c>
    </row>
    <row r="32" spans="2:32" x14ac:dyDescent="0.45">
      <c r="B32" s="7"/>
      <c r="C32" s="351"/>
      <c r="D32" s="361"/>
      <c r="E32" s="351"/>
      <c r="F32" s="177" t="str">
        <f>IF('1'!H15&lt;&gt;"",'1'!H15,"")</f>
        <v/>
      </c>
      <c r="G32" s="381"/>
      <c r="H32" s="405"/>
      <c r="I32" s="358"/>
      <c r="J32" s="405"/>
      <c r="K32" s="358"/>
      <c r="L32" s="405"/>
      <c r="M32" s="358"/>
      <c r="N32" s="405"/>
      <c r="O32" s="358"/>
      <c r="P32" s="405"/>
      <c r="Q32" s="358"/>
      <c r="R32" s="405"/>
      <c r="S32" s="358"/>
      <c r="T32" s="407"/>
      <c r="U32" s="358"/>
      <c r="V32" s="412"/>
      <c r="W32" s="399"/>
      <c r="X32" s="402"/>
      <c r="Y32" s="439"/>
      <c r="Z32" s="9"/>
      <c r="AA32" s="28"/>
      <c r="AB32" s="14" t="str">
        <f t="shared" si="0"/>
        <v/>
      </c>
      <c r="AC32" s="14" t="str">
        <f t="shared" si="1"/>
        <v/>
      </c>
      <c r="AD32" s="14" t="str">
        <f t="shared" si="2"/>
        <v/>
      </c>
      <c r="AE32" s="14" t="str">
        <f t="shared" si="3"/>
        <v/>
      </c>
      <c r="AF32" s="14" t="str">
        <f t="shared" si="4"/>
        <v/>
      </c>
    </row>
    <row r="33" spans="2:32" ht="15.6" thickBot="1" x14ac:dyDescent="0.5">
      <c r="B33" s="7"/>
      <c r="C33" s="352"/>
      <c r="D33" s="362"/>
      <c r="E33" s="352"/>
      <c r="F33" s="178" t="str">
        <f>IF('1'!I15&lt;&gt;"",'1'!I15,"")</f>
        <v/>
      </c>
      <c r="G33" s="382"/>
      <c r="H33" s="406"/>
      <c r="I33" s="359"/>
      <c r="J33" s="406"/>
      <c r="K33" s="359"/>
      <c r="L33" s="406"/>
      <c r="M33" s="359"/>
      <c r="N33" s="406"/>
      <c r="O33" s="359"/>
      <c r="P33" s="406"/>
      <c r="Q33" s="359"/>
      <c r="R33" s="406"/>
      <c r="S33" s="359"/>
      <c r="T33" s="408"/>
      <c r="U33" s="359"/>
      <c r="V33" s="413"/>
      <c r="W33" s="400"/>
      <c r="X33" s="403"/>
      <c r="Y33" s="440"/>
      <c r="Z33" s="9"/>
      <c r="AA33" s="28"/>
      <c r="AB33" s="14" t="str">
        <f t="shared" si="0"/>
        <v/>
      </c>
      <c r="AC33" s="14" t="str">
        <f t="shared" si="1"/>
        <v/>
      </c>
      <c r="AD33" s="14" t="str">
        <f t="shared" si="2"/>
        <v/>
      </c>
      <c r="AE33" s="14" t="str">
        <f t="shared" si="3"/>
        <v/>
      </c>
      <c r="AF33" s="14" t="str">
        <f t="shared" si="4"/>
        <v/>
      </c>
    </row>
    <row r="34" spans="2:32" x14ac:dyDescent="0.45">
      <c r="B34" s="7"/>
      <c r="C34" s="350" t="str">
        <f>IF($A$1&gt;0,4,"")</f>
        <v/>
      </c>
      <c r="D34" s="360" t="str">
        <f>IF('1'!D16&lt;&gt;"",'1'!D16,"")</f>
        <v/>
      </c>
      <c r="E34" s="350" t="str">
        <f>'3'!F33</f>
        <v>ー</v>
      </c>
      <c r="F34" s="176" t="str">
        <f>IF('1'!E16&lt;&gt;"",'1'!E16,"")</f>
        <v/>
      </c>
      <c r="G34" s="380" t="s">
        <v>130</v>
      </c>
      <c r="H34" s="210" t="str">
        <f>IF(G34="未実施","未実施の理由",IF(G34="不要","不要と判断した理由",IF(G34="実施済","対策の内容","")))</f>
        <v/>
      </c>
      <c r="I34" s="357" t="s">
        <v>130</v>
      </c>
      <c r="J34" s="210" t="str">
        <f>IF(I34="未実施","未実施の理由",IF(I34="不要","不要と判断した理由",IF(I34="実施済","対策の内容","")))</f>
        <v/>
      </c>
      <c r="K34" s="357" t="s">
        <v>130</v>
      </c>
      <c r="L34" s="210" t="str">
        <f>IF(K34="未実施","未実施の理由",IF(K34="不要","不要と判断した理由",IF(K34="実施済","対策の内容","")))</f>
        <v/>
      </c>
      <c r="M34" s="357" t="s">
        <v>130</v>
      </c>
      <c r="N34" s="210" t="str">
        <f>IF(M34="未実施","未実施の理由",IF(M34="不要","不要と判断した理由",IF(M34="実施済","対策の内容","")))</f>
        <v/>
      </c>
      <c r="O34" s="357" t="s">
        <v>130</v>
      </c>
      <c r="P34" s="210" t="str">
        <f>IF(O34="未実施","未実施の理由",IF(O34="不要","不要と判断した理由",IF(O34="実施済","対策の内容","")))</f>
        <v/>
      </c>
      <c r="Q34" s="357" t="s">
        <v>130</v>
      </c>
      <c r="R34" s="210" t="str">
        <f>IF(Q34="未実施","未実施の理由",IF(Q34="不要","不要と判断した理由",IF(Q34="実施済","対策の内容","")))</f>
        <v/>
      </c>
      <c r="S34" s="357" t="s">
        <v>130</v>
      </c>
      <c r="T34" s="210" t="str">
        <f>IF(S34="未実施","未実施の理由",IF(S34="不要","不要と判断した理由",IF(S34="実施済","対策の内容","")))</f>
        <v/>
      </c>
      <c r="U34" s="357" t="s">
        <v>130</v>
      </c>
      <c r="V34" s="195" t="str">
        <f>IF(U34="未実施","未実施の理由",IF(U34="不要","不要と判断した理由",IF(U34="実施済","対策の内容","")))</f>
        <v/>
      </c>
      <c r="W34" s="398" t="str">
        <f>IF('3'!V36=0,"",IF('3'!V33&gt;0,"未実施の対策が含まれているため、"&amp;CHAR(10)&amp;"(a)か(b)の可能性",IF('3'!V36&gt;=10,"対策が実施されている／対策が不要なため、"&amp;CHAR(10)&amp;"(c)か(d)の可能性")))</f>
        <v/>
      </c>
      <c r="X34" s="401" t="s">
        <v>130</v>
      </c>
      <c r="Y34" s="438" t="str">
        <f>IF(X34="（a）",$AB$10,IF(X34="（b）",$AB$11,IF(X34="（c）",$AB$12,IF(X34="（d）",$AB$13,""))))</f>
        <v/>
      </c>
      <c r="Z34" s="9"/>
      <c r="AA34" s="28"/>
      <c r="AB34" s="14" t="str">
        <f t="shared" si="0"/>
        <v/>
      </c>
      <c r="AC34" s="14" t="str">
        <f t="shared" si="1"/>
        <v/>
      </c>
      <c r="AD34" s="14" t="str">
        <f t="shared" si="2"/>
        <v/>
      </c>
      <c r="AE34" s="14" t="str">
        <f t="shared" si="3"/>
        <v/>
      </c>
      <c r="AF34" s="14" t="str">
        <f t="shared" si="4"/>
        <v/>
      </c>
    </row>
    <row r="35" spans="2:32" x14ac:dyDescent="0.45">
      <c r="B35" s="7"/>
      <c r="C35" s="351"/>
      <c r="D35" s="361"/>
      <c r="E35" s="351"/>
      <c r="F35" s="177" t="str">
        <f>IF('1'!F16&lt;&gt;"",'1'!F16,"")</f>
        <v/>
      </c>
      <c r="G35" s="381"/>
      <c r="H35" s="405"/>
      <c r="I35" s="358"/>
      <c r="J35" s="405"/>
      <c r="K35" s="358"/>
      <c r="L35" s="405"/>
      <c r="M35" s="358"/>
      <c r="N35" s="405"/>
      <c r="O35" s="358"/>
      <c r="P35" s="405"/>
      <c r="Q35" s="358"/>
      <c r="R35" s="405"/>
      <c r="S35" s="358"/>
      <c r="T35" s="407"/>
      <c r="U35" s="358"/>
      <c r="V35" s="412"/>
      <c r="W35" s="399"/>
      <c r="X35" s="402"/>
      <c r="Y35" s="439"/>
      <c r="Z35" s="9"/>
      <c r="AA35" s="28"/>
      <c r="AB35" s="14" t="str">
        <f t="shared" si="0"/>
        <v/>
      </c>
      <c r="AC35" s="14" t="str">
        <f t="shared" si="1"/>
        <v/>
      </c>
      <c r="AD35" s="14" t="str">
        <f t="shared" si="2"/>
        <v/>
      </c>
      <c r="AE35" s="14" t="str">
        <f t="shared" si="3"/>
        <v/>
      </c>
      <c r="AF35" s="14" t="str">
        <f t="shared" si="4"/>
        <v/>
      </c>
    </row>
    <row r="36" spans="2:32" x14ac:dyDescent="0.45">
      <c r="B36" s="7"/>
      <c r="C36" s="351"/>
      <c r="D36" s="361"/>
      <c r="E36" s="351"/>
      <c r="F36" s="177" t="str">
        <f>IF('1'!G16&lt;&gt;"",'1'!G16,"")</f>
        <v/>
      </c>
      <c r="G36" s="381"/>
      <c r="H36" s="405"/>
      <c r="I36" s="358"/>
      <c r="J36" s="405"/>
      <c r="K36" s="358"/>
      <c r="L36" s="405"/>
      <c r="M36" s="358"/>
      <c r="N36" s="405"/>
      <c r="O36" s="358"/>
      <c r="P36" s="405"/>
      <c r="Q36" s="358"/>
      <c r="R36" s="405"/>
      <c r="S36" s="358"/>
      <c r="T36" s="407"/>
      <c r="U36" s="358"/>
      <c r="V36" s="412"/>
      <c r="W36" s="399"/>
      <c r="X36" s="402"/>
      <c r="Y36" s="439"/>
      <c r="Z36" s="9"/>
      <c r="AA36" s="28"/>
      <c r="AB36" s="14" t="str">
        <f t="shared" si="0"/>
        <v/>
      </c>
      <c r="AC36" s="14" t="str">
        <f t="shared" si="1"/>
        <v/>
      </c>
      <c r="AD36" s="14" t="str">
        <f t="shared" si="2"/>
        <v/>
      </c>
      <c r="AE36" s="14" t="str">
        <f t="shared" si="3"/>
        <v/>
      </c>
      <c r="AF36" s="14" t="str">
        <f t="shared" si="4"/>
        <v/>
      </c>
    </row>
    <row r="37" spans="2:32" x14ac:dyDescent="0.45">
      <c r="B37" s="7"/>
      <c r="C37" s="351"/>
      <c r="D37" s="361"/>
      <c r="E37" s="351"/>
      <c r="F37" s="177" t="str">
        <f>IF('1'!H16&lt;&gt;"",'1'!H16,"")</f>
        <v/>
      </c>
      <c r="G37" s="381"/>
      <c r="H37" s="405"/>
      <c r="I37" s="358"/>
      <c r="J37" s="405"/>
      <c r="K37" s="358"/>
      <c r="L37" s="405"/>
      <c r="M37" s="358"/>
      <c r="N37" s="405"/>
      <c r="O37" s="358"/>
      <c r="P37" s="405"/>
      <c r="Q37" s="358"/>
      <c r="R37" s="405"/>
      <c r="S37" s="358"/>
      <c r="T37" s="407"/>
      <c r="U37" s="358"/>
      <c r="V37" s="412"/>
      <c r="W37" s="399"/>
      <c r="X37" s="402"/>
      <c r="Y37" s="439"/>
      <c r="Z37" s="9"/>
      <c r="AA37" s="28"/>
      <c r="AB37" s="14" t="str">
        <f t="shared" si="0"/>
        <v/>
      </c>
      <c r="AC37" s="14" t="str">
        <f t="shared" si="1"/>
        <v/>
      </c>
      <c r="AD37" s="14" t="str">
        <f t="shared" si="2"/>
        <v/>
      </c>
      <c r="AE37" s="14" t="str">
        <f t="shared" si="3"/>
        <v/>
      </c>
      <c r="AF37" s="14" t="str">
        <f t="shared" si="4"/>
        <v/>
      </c>
    </row>
    <row r="38" spans="2:32" ht="15.6" thickBot="1" x14ac:dyDescent="0.5">
      <c r="B38" s="7"/>
      <c r="C38" s="352"/>
      <c r="D38" s="362"/>
      <c r="E38" s="352"/>
      <c r="F38" s="178" t="str">
        <f>IF('1'!I16&lt;&gt;"",'1'!I16,"")</f>
        <v/>
      </c>
      <c r="G38" s="382"/>
      <c r="H38" s="406"/>
      <c r="I38" s="359"/>
      <c r="J38" s="406"/>
      <c r="K38" s="359"/>
      <c r="L38" s="406"/>
      <c r="M38" s="359"/>
      <c r="N38" s="406"/>
      <c r="O38" s="359"/>
      <c r="P38" s="406"/>
      <c r="Q38" s="359"/>
      <c r="R38" s="406"/>
      <c r="S38" s="359"/>
      <c r="T38" s="408"/>
      <c r="U38" s="359"/>
      <c r="V38" s="413"/>
      <c r="W38" s="400"/>
      <c r="X38" s="403"/>
      <c r="Y38" s="440"/>
      <c r="Z38" s="9"/>
      <c r="AA38" s="28"/>
      <c r="AB38" s="14" t="str">
        <f t="shared" si="0"/>
        <v/>
      </c>
      <c r="AC38" s="14" t="str">
        <f t="shared" si="1"/>
        <v/>
      </c>
      <c r="AD38" s="14" t="str">
        <f t="shared" si="2"/>
        <v/>
      </c>
      <c r="AE38" s="14" t="str">
        <f t="shared" si="3"/>
        <v/>
      </c>
      <c r="AF38" s="14" t="str">
        <f t="shared" si="4"/>
        <v/>
      </c>
    </row>
    <row r="39" spans="2:32" x14ac:dyDescent="0.45">
      <c r="B39" s="7"/>
      <c r="C39" s="350" t="str">
        <f>IF($A$1&gt;0,5,"")</f>
        <v/>
      </c>
      <c r="D39" s="360" t="str">
        <f>IF('1'!D17&lt;&gt;"",'1'!D17,"")</f>
        <v/>
      </c>
      <c r="E39" s="350" t="str">
        <f>'3'!F38</f>
        <v>ー</v>
      </c>
      <c r="F39" s="176" t="str">
        <f>IF('1'!E17&lt;&gt;"",'1'!E17,"")</f>
        <v/>
      </c>
      <c r="G39" s="380" t="s">
        <v>130</v>
      </c>
      <c r="H39" s="210" t="str">
        <f>IF(G39="未実施","未実施の理由",IF(G39="不要","不要と判断した理由",IF(G39="実施済","対策の内容","")))</f>
        <v/>
      </c>
      <c r="I39" s="357" t="s">
        <v>130</v>
      </c>
      <c r="J39" s="210" t="str">
        <f>IF(I39="未実施","未実施の理由",IF(I39="不要","不要と判断した理由",IF(I39="実施済","対策の内容","")))</f>
        <v/>
      </c>
      <c r="K39" s="357" t="s">
        <v>130</v>
      </c>
      <c r="L39" s="210" t="str">
        <f>IF(K39="未実施","未実施の理由",IF(K39="不要","不要と判断した理由",IF(K39="実施済","対策の内容","")))</f>
        <v/>
      </c>
      <c r="M39" s="357" t="s">
        <v>130</v>
      </c>
      <c r="N39" s="210" t="str">
        <f>IF(M39="未実施","未実施の理由",IF(M39="不要","不要と判断した理由",IF(M39="実施済","対策の内容","")))</f>
        <v/>
      </c>
      <c r="O39" s="357" t="s">
        <v>130</v>
      </c>
      <c r="P39" s="210" t="str">
        <f>IF(O39="未実施","未実施の理由",IF(O39="不要","不要と判断した理由",IF(O39="実施済","対策の内容","")))</f>
        <v/>
      </c>
      <c r="Q39" s="357" t="s">
        <v>130</v>
      </c>
      <c r="R39" s="210" t="str">
        <f>IF(Q39="未実施","未実施の理由",IF(Q39="不要","不要と判断した理由",IF(Q39="実施済","対策の内容","")))</f>
        <v/>
      </c>
      <c r="S39" s="357" t="s">
        <v>130</v>
      </c>
      <c r="T39" s="210" t="str">
        <f>IF(S39="未実施","未実施の理由",IF(S39="不要","不要と判断した理由",IF(S39="実施済","対策の内容","")))</f>
        <v/>
      </c>
      <c r="U39" s="357" t="s">
        <v>130</v>
      </c>
      <c r="V39" s="195" t="str">
        <f>IF(U39="未実施","未実施の理由",IF(U39="不要","不要と判断した理由",IF(U39="実施済","対策の内容","")))</f>
        <v/>
      </c>
      <c r="W39" s="398" t="str">
        <f>IF('3'!V41=0,"",IF('3'!V38&gt;0,"未実施の対策が含まれているため、"&amp;CHAR(10)&amp;"(a)か(b)の可能性",IF('3'!V41&gt;=10,"対策が実施されている／対策が不要なため、"&amp;CHAR(10)&amp;"(c)か(d)の可能性")))</f>
        <v/>
      </c>
      <c r="X39" s="401" t="s">
        <v>130</v>
      </c>
      <c r="Y39" s="438" t="str">
        <f>IF(X39="（a）",$AB$10,IF(X39="（b）",$AB$11,IF(X39="（c）",$AB$12,IF(X39="（d）",$AB$13,""))))</f>
        <v/>
      </c>
      <c r="Z39" s="9"/>
      <c r="AA39" s="28"/>
      <c r="AB39" s="14" t="str">
        <f t="shared" si="0"/>
        <v/>
      </c>
      <c r="AC39" s="14" t="str">
        <f t="shared" si="1"/>
        <v/>
      </c>
      <c r="AD39" s="14" t="str">
        <f t="shared" si="2"/>
        <v/>
      </c>
      <c r="AE39" s="14" t="str">
        <f t="shared" si="3"/>
        <v/>
      </c>
      <c r="AF39" s="14" t="str">
        <f t="shared" si="4"/>
        <v/>
      </c>
    </row>
    <row r="40" spans="2:32" x14ac:dyDescent="0.45">
      <c r="B40" s="7"/>
      <c r="C40" s="351"/>
      <c r="D40" s="361"/>
      <c r="E40" s="351"/>
      <c r="F40" s="177" t="str">
        <f>IF('1'!F17&lt;&gt;"",'1'!F17,"")</f>
        <v/>
      </c>
      <c r="G40" s="381"/>
      <c r="H40" s="405"/>
      <c r="I40" s="358"/>
      <c r="J40" s="405"/>
      <c r="K40" s="358"/>
      <c r="L40" s="405"/>
      <c r="M40" s="358"/>
      <c r="N40" s="405"/>
      <c r="O40" s="358"/>
      <c r="P40" s="405"/>
      <c r="Q40" s="358"/>
      <c r="R40" s="405"/>
      <c r="S40" s="358"/>
      <c r="T40" s="407"/>
      <c r="U40" s="358"/>
      <c r="V40" s="412"/>
      <c r="W40" s="399"/>
      <c r="X40" s="402"/>
      <c r="Y40" s="439"/>
      <c r="Z40" s="9"/>
      <c r="AA40" s="28"/>
      <c r="AB40" s="14" t="str">
        <f t="shared" si="0"/>
        <v/>
      </c>
      <c r="AC40" s="14" t="str">
        <f t="shared" si="1"/>
        <v/>
      </c>
      <c r="AD40" s="14" t="str">
        <f t="shared" si="2"/>
        <v/>
      </c>
      <c r="AE40" s="14" t="str">
        <f t="shared" si="3"/>
        <v/>
      </c>
      <c r="AF40" s="14" t="str">
        <f t="shared" si="4"/>
        <v/>
      </c>
    </row>
    <row r="41" spans="2:32" x14ac:dyDescent="0.45">
      <c r="B41" s="7"/>
      <c r="C41" s="351"/>
      <c r="D41" s="361"/>
      <c r="E41" s="351"/>
      <c r="F41" s="177" t="str">
        <f>IF('1'!G17&lt;&gt;"",'1'!G17,"")</f>
        <v/>
      </c>
      <c r="G41" s="381"/>
      <c r="H41" s="405"/>
      <c r="I41" s="358"/>
      <c r="J41" s="405"/>
      <c r="K41" s="358"/>
      <c r="L41" s="405"/>
      <c r="M41" s="358"/>
      <c r="N41" s="405"/>
      <c r="O41" s="358"/>
      <c r="P41" s="405"/>
      <c r="Q41" s="358"/>
      <c r="R41" s="405"/>
      <c r="S41" s="358"/>
      <c r="T41" s="407"/>
      <c r="U41" s="358"/>
      <c r="V41" s="412"/>
      <c r="W41" s="399"/>
      <c r="X41" s="402"/>
      <c r="Y41" s="439"/>
      <c r="Z41" s="9"/>
      <c r="AA41" s="28"/>
      <c r="AB41" s="14" t="str">
        <f t="shared" si="0"/>
        <v/>
      </c>
      <c r="AC41" s="14" t="str">
        <f t="shared" si="1"/>
        <v/>
      </c>
      <c r="AD41" s="14" t="str">
        <f t="shared" si="2"/>
        <v/>
      </c>
      <c r="AE41" s="14" t="str">
        <f t="shared" si="3"/>
        <v/>
      </c>
      <c r="AF41" s="14" t="str">
        <f t="shared" si="4"/>
        <v/>
      </c>
    </row>
    <row r="42" spans="2:32" x14ac:dyDescent="0.45">
      <c r="B42" s="7"/>
      <c r="C42" s="351"/>
      <c r="D42" s="361"/>
      <c r="E42" s="351"/>
      <c r="F42" s="177" t="str">
        <f>IF('1'!H17&lt;&gt;"",'1'!H17,"")</f>
        <v/>
      </c>
      <c r="G42" s="381"/>
      <c r="H42" s="405"/>
      <c r="I42" s="358"/>
      <c r="J42" s="405"/>
      <c r="K42" s="358"/>
      <c r="L42" s="405"/>
      <c r="M42" s="358"/>
      <c r="N42" s="405"/>
      <c r="O42" s="358"/>
      <c r="P42" s="405"/>
      <c r="Q42" s="358"/>
      <c r="R42" s="405"/>
      <c r="S42" s="358"/>
      <c r="T42" s="407"/>
      <c r="U42" s="358"/>
      <c r="V42" s="412"/>
      <c r="W42" s="399"/>
      <c r="X42" s="402"/>
      <c r="Y42" s="439"/>
      <c r="Z42" s="9"/>
      <c r="AA42" s="28"/>
      <c r="AB42" s="14" t="str">
        <f t="shared" si="0"/>
        <v/>
      </c>
      <c r="AC42" s="14" t="str">
        <f t="shared" si="1"/>
        <v/>
      </c>
      <c r="AD42" s="14" t="str">
        <f t="shared" si="2"/>
        <v/>
      </c>
      <c r="AE42" s="14" t="str">
        <f t="shared" si="3"/>
        <v/>
      </c>
      <c r="AF42" s="14" t="str">
        <f t="shared" si="4"/>
        <v/>
      </c>
    </row>
    <row r="43" spans="2:32" ht="15.6" thickBot="1" x14ac:dyDescent="0.5">
      <c r="B43" s="7"/>
      <c r="C43" s="352"/>
      <c r="D43" s="362"/>
      <c r="E43" s="352"/>
      <c r="F43" s="178" t="str">
        <f>IF('1'!I17&lt;&gt;"",'1'!I17,"")</f>
        <v/>
      </c>
      <c r="G43" s="382"/>
      <c r="H43" s="406"/>
      <c r="I43" s="359"/>
      <c r="J43" s="406"/>
      <c r="K43" s="359"/>
      <c r="L43" s="406"/>
      <c r="M43" s="359"/>
      <c r="N43" s="406"/>
      <c r="O43" s="359"/>
      <c r="P43" s="406"/>
      <c r="Q43" s="359"/>
      <c r="R43" s="406"/>
      <c r="S43" s="359"/>
      <c r="T43" s="408"/>
      <c r="U43" s="359"/>
      <c r="V43" s="413"/>
      <c r="W43" s="400"/>
      <c r="X43" s="403"/>
      <c r="Y43" s="440"/>
      <c r="Z43" s="9"/>
      <c r="AA43" s="28"/>
      <c r="AB43" s="14" t="str">
        <f t="shared" si="0"/>
        <v/>
      </c>
      <c r="AC43" s="14" t="str">
        <f t="shared" si="1"/>
        <v/>
      </c>
      <c r="AD43" s="14" t="str">
        <f t="shared" si="2"/>
        <v/>
      </c>
      <c r="AE43" s="14" t="str">
        <f t="shared" si="3"/>
        <v/>
      </c>
      <c r="AF43" s="14" t="str">
        <f t="shared" si="4"/>
        <v/>
      </c>
    </row>
    <row r="44" spans="2:32" x14ac:dyDescent="0.45">
      <c r="B44" s="7"/>
      <c r="C44" s="350" t="str">
        <f>IF($A$1&gt;0,6,"")</f>
        <v/>
      </c>
      <c r="D44" s="360" t="str">
        <f>IF('1'!D18&lt;&gt;"",'1'!D18,"")</f>
        <v/>
      </c>
      <c r="E44" s="350" t="str">
        <f>'3'!F43</f>
        <v>ー</v>
      </c>
      <c r="F44" s="176" t="str">
        <f>IF('1'!E18&lt;&gt;"",'1'!E18,"")</f>
        <v/>
      </c>
      <c r="G44" s="380" t="s">
        <v>130</v>
      </c>
      <c r="H44" s="210" t="str">
        <f>IF(G44="未実施","未実施の理由",IF(G44="不要","不要と判断した理由",IF(G44="実施済","対策の内容","")))</f>
        <v/>
      </c>
      <c r="I44" s="357" t="s">
        <v>130</v>
      </c>
      <c r="J44" s="210" t="str">
        <f>IF(I44="未実施","未実施の理由",IF(I44="不要","不要と判断した理由",IF(I44="実施済","対策の内容","")))</f>
        <v/>
      </c>
      <c r="K44" s="357" t="s">
        <v>130</v>
      </c>
      <c r="L44" s="210" t="str">
        <f>IF(K44="未実施","未実施の理由",IF(K44="不要","不要と判断した理由",IF(K44="実施済","対策の内容","")))</f>
        <v/>
      </c>
      <c r="M44" s="357" t="s">
        <v>130</v>
      </c>
      <c r="N44" s="210" t="str">
        <f>IF(M44="未実施","未実施の理由",IF(M44="不要","不要と判断した理由",IF(M44="実施済","対策の内容","")))</f>
        <v/>
      </c>
      <c r="O44" s="357" t="s">
        <v>130</v>
      </c>
      <c r="P44" s="210" t="str">
        <f>IF(O44="未実施","未実施の理由",IF(O44="不要","不要と判断した理由",IF(O44="実施済","対策の内容","")))</f>
        <v/>
      </c>
      <c r="Q44" s="357" t="s">
        <v>130</v>
      </c>
      <c r="R44" s="210" t="str">
        <f>IF(Q44="未実施","未実施の理由",IF(Q44="不要","不要と判断した理由",IF(Q44="実施済","対策の内容","")))</f>
        <v/>
      </c>
      <c r="S44" s="357" t="s">
        <v>130</v>
      </c>
      <c r="T44" s="210" t="str">
        <f>IF(S44="未実施","未実施の理由",IF(S44="不要","不要と判断した理由",IF(S44="実施済","対策の内容","")))</f>
        <v/>
      </c>
      <c r="U44" s="357" t="s">
        <v>130</v>
      </c>
      <c r="V44" s="195" t="str">
        <f>IF(U44="未実施","未実施の理由",IF(U44="不要","不要と判断した理由",IF(U44="実施済","対策の内容","")))</f>
        <v/>
      </c>
      <c r="W44" s="398" t="str">
        <f>IF('3'!V46=0,"",IF('3'!V43&gt;0,"未実施の対策が含まれているため、"&amp;CHAR(10)&amp;"(a)か(b)の可能性",IF('3'!V46&gt;=10,"対策が実施されている／対策が不要なため、"&amp;CHAR(10)&amp;"(c)か(d)の可能性")))</f>
        <v/>
      </c>
      <c r="X44" s="401" t="s">
        <v>130</v>
      </c>
      <c r="Y44" s="438" t="str">
        <f>IF(X44="（a）",$AB$10,IF(X44="（b）",$AB$11,IF(X44="（c）",$AB$12,IF(X44="（d）",$AB$13,""))))</f>
        <v/>
      </c>
      <c r="Z44" s="9"/>
      <c r="AA44" s="28"/>
      <c r="AB44" s="14" t="str">
        <f t="shared" si="0"/>
        <v/>
      </c>
      <c r="AC44" s="14" t="str">
        <f t="shared" si="1"/>
        <v/>
      </c>
      <c r="AD44" s="14" t="str">
        <f t="shared" si="2"/>
        <v/>
      </c>
      <c r="AE44" s="14" t="str">
        <f t="shared" si="3"/>
        <v/>
      </c>
      <c r="AF44" s="14" t="str">
        <f t="shared" si="4"/>
        <v/>
      </c>
    </row>
    <row r="45" spans="2:32" x14ac:dyDescent="0.45">
      <c r="B45" s="7"/>
      <c r="C45" s="351"/>
      <c r="D45" s="361"/>
      <c r="E45" s="351"/>
      <c r="F45" s="177" t="str">
        <f>IF('1'!F18&lt;&gt;"",'1'!F18,"")</f>
        <v/>
      </c>
      <c r="G45" s="381"/>
      <c r="H45" s="405"/>
      <c r="I45" s="358"/>
      <c r="J45" s="404"/>
      <c r="K45" s="358"/>
      <c r="L45" s="404"/>
      <c r="M45" s="358"/>
      <c r="N45" s="404"/>
      <c r="O45" s="358"/>
      <c r="P45" s="404"/>
      <c r="Q45" s="358"/>
      <c r="R45" s="404"/>
      <c r="S45" s="358"/>
      <c r="T45" s="404"/>
      <c r="U45" s="358"/>
      <c r="V45" s="409"/>
      <c r="W45" s="399"/>
      <c r="X45" s="402"/>
      <c r="Y45" s="439"/>
      <c r="Z45" s="9"/>
      <c r="AA45" s="28"/>
      <c r="AB45" s="14" t="str">
        <f t="shared" si="0"/>
        <v/>
      </c>
      <c r="AC45" s="14" t="str">
        <f t="shared" si="1"/>
        <v/>
      </c>
      <c r="AD45" s="14" t="str">
        <f t="shared" si="2"/>
        <v/>
      </c>
      <c r="AE45" s="14" t="str">
        <f t="shared" si="3"/>
        <v/>
      </c>
      <c r="AF45" s="14" t="str">
        <f t="shared" si="4"/>
        <v/>
      </c>
    </row>
    <row r="46" spans="2:32" x14ac:dyDescent="0.45">
      <c r="B46" s="7"/>
      <c r="C46" s="351"/>
      <c r="D46" s="361"/>
      <c r="E46" s="351"/>
      <c r="F46" s="177" t="str">
        <f>IF('1'!G18&lt;&gt;"",'1'!G18,"")</f>
        <v/>
      </c>
      <c r="G46" s="381"/>
      <c r="H46" s="405"/>
      <c r="I46" s="358"/>
      <c r="J46" s="405"/>
      <c r="K46" s="358"/>
      <c r="L46" s="405"/>
      <c r="M46" s="358"/>
      <c r="N46" s="405"/>
      <c r="O46" s="358"/>
      <c r="P46" s="405"/>
      <c r="Q46" s="358"/>
      <c r="R46" s="405"/>
      <c r="S46" s="358"/>
      <c r="T46" s="405"/>
      <c r="U46" s="358"/>
      <c r="V46" s="410"/>
      <c r="W46" s="399"/>
      <c r="X46" s="402"/>
      <c r="Y46" s="439"/>
      <c r="Z46" s="9"/>
      <c r="AA46" s="28"/>
      <c r="AB46" s="14" t="str">
        <f t="shared" si="0"/>
        <v/>
      </c>
      <c r="AC46" s="14" t="str">
        <f t="shared" si="1"/>
        <v/>
      </c>
      <c r="AD46" s="14" t="str">
        <f t="shared" si="2"/>
        <v/>
      </c>
      <c r="AE46" s="14" t="str">
        <f t="shared" si="3"/>
        <v/>
      </c>
      <c r="AF46" s="14" t="str">
        <f t="shared" si="4"/>
        <v/>
      </c>
    </row>
    <row r="47" spans="2:32" x14ac:dyDescent="0.45">
      <c r="B47" s="7"/>
      <c r="C47" s="351"/>
      <c r="D47" s="361"/>
      <c r="E47" s="351"/>
      <c r="F47" s="177" t="str">
        <f>IF('1'!H18&lt;&gt;"",'1'!H18,"")</f>
        <v/>
      </c>
      <c r="G47" s="381"/>
      <c r="H47" s="405"/>
      <c r="I47" s="358"/>
      <c r="J47" s="405"/>
      <c r="K47" s="358"/>
      <c r="L47" s="405"/>
      <c r="M47" s="358"/>
      <c r="N47" s="405"/>
      <c r="O47" s="358"/>
      <c r="P47" s="405"/>
      <c r="Q47" s="358"/>
      <c r="R47" s="405"/>
      <c r="S47" s="358"/>
      <c r="T47" s="405"/>
      <c r="U47" s="358"/>
      <c r="V47" s="410"/>
      <c r="W47" s="399"/>
      <c r="X47" s="402"/>
      <c r="Y47" s="439"/>
      <c r="Z47" s="9"/>
      <c r="AA47" s="28"/>
      <c r="AB47" s="14" t="str">
        <f t="shared" si="0"/>
        <v/>
      </c>
      <c r="AC47" s="14" t="str">
        <f t="shared" si="1"/>
        <v/>
      </c>
      <c r="AD47" s="14" t="str">
        <f t="shared" si="2"/>
        <v/>
      </c>
      <c r="AE47" s="14" t="str">
        <f t="shared" si="3"/>
        <v/>
      </c>
      <c r="AF47" s="14" t="str">
        <f t="shared" si="4"/>
        <v/>
      </c>
    </row>
    <row r="48" spans="2:32" ht="15.6" thickBot="1" x14ac:dyDescent="0.5">
      <c r="B48" s="7"/>
      <c r="C48" s="352"/>
      <c r="D48" s="362"/>
      <c r="E48" s="352"/>
      <c r="F48" s="178" t="str">
        <f>IF('1'!I18&lt;&gt;"",'1'!I18,"")</f>
        <v/>
      </c>
      <c r="G48" s="382"/>
      <c r="H48" s="406"/>
      <c r="I48" s="359"/>
      <c r="J48" s="406"/>
      <c r="K48" s="359"/>
      <c r="L48" s="406"/>
      <c r="M48" s="359"/>
      <c r="N48" s="406"/>
      <c r="O48" s="359"/>
      <c r="P48" s="406"/>
      <c r="Q48" s="359"/>
      <c r="R48" s="406"/>
      <c r="S48" s="359"/>
      <c r="T48" s="406"/>
      <c r="U48" s="359"/>
      <c r="V48" s="411"/>
      <c r="W48" s="400"/>
      <c r="X48" s="403"/>
      <c r="Y48" s="440"/>
      <c r="Z48" s="9"/>
      <c r="AA48" s="28"/>
      <c r="AB48" s="14" t="str">
        <f t="shared" si="0"/>
        <v/>
      </c>
      <c r="AC48" s="14" t="str">
        <f t="shared" si="1"/>
        <v/>
      </c>
      <c r="AD48" s="14" t="str">
        <f t="shared" si="2"/>
        <v/>
      </c>
      <c r="AE48" s="14" t="str">
        <f t="shared" si="3"/>
        <v/>
      </c>
      <c r="AF48" s="14" t="str">
        <f t="shared" si="4"/>
        <v/>
      </c>
    </row>
    <row r="49" spans="2:32" x14ac:dyDescent="0.45">
      <c r="B49" s="7"/>
      <c r="C49" s="350" t="str">
        <f>IF($A$1&gt;0,7,"")</f>
        <v/>
      </c>
      <c r="D49" s="360" t="str">
        <f>IF('1'!D19&lt;&gt;"",'1'!D19,"")</f>
        <v/>
      </c>
      <c r="E49" s="350" t="str">
        <f>'3'!F48</f>
        <v>ー</v>
      </c>
      <c r="F49" s="176" t="str">
        <f>IF('1'!E19&lt;&gt;"",'1'!E19,"")</f>
        <v/>
      </c>
      <c r="G49" s="380" t="s">
        <v>130</v>
      </c>
      <c r="H49" s="210" t="str">
        <f>IF(G49="未実施","未実施の理由",IF(G49="不要","不要と判断した理由",IF(G49="実施済","対策の内容","")))</f>
        <v/>
      </c>
      <c r="I49" s="357" t="s">
        <v>130</v>
      </c>
      <c r="J49" s="210" t="str">
        <f>IF(I49="未実施","未実施の理由",IF(I49="不要","不要と判断した理由",IF(I49="実施済","対策の内容","")))</f>
        <v/>
      </c>
      <c r="K49" s="357" t="s">
        <v>130</v>
      </c>
      <c r="L49" s="210" t="str">
        <f>IF(K49="未実施","未実施の理由",IF(K49="不要","不要と判断した理由",IF(K49="実施済","対策の内容","")))</f>
        <v/>
      </c>
      <c r="M49" s="357" t="s">
        <v>130</v>
      </c>
      <c r="N49" s="210" t="str">
        <f>IF(M49="未実施","未実施の理由",IF(M49="不要","不要と判断した理由",IF(M49="実施済","対策の内容","")))</f>
        <v/>
      </c>
      <c r="O49" s="357" t="s">
        <v>130</v>
      </c>
      <c r="P49" s="210" t="str">
        <f>IF(O49="未実施","未実施の理由",IF(O49="不要","不要と判断した理由",IF(O49="実施済","対策の内容","")))</f>
        <v/>
      </c>
      <c r="Q49" s="357" t="s">
        <v>130</v>
      </c>
      <c r="R49" s="210" t="str">
        <f>IF(Q49="未実施","未実施の理由",IF(Q49="不要","不要と判断した理由",IF(Q49="実施済","対策の内容","")))</f>
        <v/>
      </c>
      <c r="S49" s="357" t="s">
        <v>130</v>
      </c>
      <c r="T49" s="210" t="str">
        <f>IF(S49="未実施","未実施の理由",IF(S49="不要","不要と判断した理由",IF(S49="実施済","対策の内容","")))</f>
        <v/>
      </c>
      <c r="U49" s="357" t="s">
        <v>130</v>
      </c>
      <c r="V49" s="195" t="str">
        <f>IF(U49="未実施","未実施の理由",IF(U49="不要","不要と判断した理由",IF(U49="実施済","対策の内容","")))</f>
        <v/>
      </c>
      <c r="W49" s="398" t="str">
        <f>IF('3'!V51=0,"",IF('3'!V48&gt;0,"未実施の対策が含まれているため、"&amp;CHAR(10)&amp;"(a)か(b)の可能性",IF('3'!V51&gt;=10,"対策が実施されている／対策が不要なため、"&amp;CHAR(10)&amp;"(c)か(d)の可能性")))</f>
        <v/>
      </c>
      <c r="X49" s="401" t="s">
        <v>130</v>
      </c>
      <c r="Y49" s="438" t="str">
        <f>IF(X49="（a）",$AB$10,IF(X49="（b）",$AB$11,IF(X49="（c）",$AB$12,IF(X49="（d）",$AB$13,""))))</f>
        <v/>
      </c>
      <c r="Z49" s="9"/>
      <c r="AA49" s="28"/>
      <c r="AB49" s="14" t="str">
        <f t="shared" si="0"/>
        <v/>
      </c>
      <c r="AC49" s="14" t="str">
        <f t="shared" si="1"/>
        <v/>
      </c>
      <c r="AD49" s="14" t="str">
        <f t="shared" si="2"/>
        <v/>
      </c>
      <c r="AE49" s="14" t="str">
        <f t="shared" si="3"/>
        <v/>
      </c>
      <c r="AF49" s="14" t="str">
        <f t="shared" si="4"/>
        <v/>
      </c>
    </row>
    <row r="50" spans="2:32" x14ac:dyDescent="0.45">
      <c r="B50" s="7"/>
      <c r="C50" s="351"/>
      <c r="D50" s="361"/>
      <c r="E50" s="351"/>
      <c r="F50" s="177" t="str">
        <f>IF('1'!F19&lt;&gt;"",'1'!F19,"")</f>
        <v/>
      </c>
      <c r="G50" s="381"/>
      <c r="H50" s="405"/>
      <c r="I50" s="358"/>
      <c r="J50" s="404"/>
      <c r="K50" s="358"/>
      <c r="L50" s="404"/>
      <c r="M50" s="358"/>
      <c r="N50" s="404"/>
      <c r="O50" s="358"/>
      <c r="P50" s="404"/>
      <c r="Q50" s="358"/>
      <c r="R50" s="404"/>
      <c r="S50" s="358"/>
      <c r="T50" s="404"/>
      <c r="U50" s="358"/>
      <c r="V50" s="409"/>
      <c r="W50" s="399"/>
      <c r="X50" s="402"/>
      <c r="Y50" s="439"/>
      <c r="Z50" s="9"/>
      <c r="AA50" s="28"/>
      <c r="AB50" s="14" t="str">
        <f t="shared" si="0"/>
        <v/>
      </c>
      <c r="AC50" s="14" t="str">
        <f t="shared" si="1"/>
        <v/>
      </c>
      <c r="AD50" s="14" t="str">
        <f t="shared" si="2"/>
        <v/>
      </c>
      <c r="AE50" s="14" t="str">
        <f t="shared" si="3"/>
        <v/>
      </c>
      <c r="AF50" s="14" t="str">
        <f t="shared" si="4"/>
        <v/>
      </c>
    </row>
    <row r="51" spans="2:32" x14ac:dyDescent="0.45">
      <c r="B51" s="7"/>
      <c r="C51" s="351"/>
      <c r="D51" s="361"/>
      <c r="E51" s="351"/>
      <c r="F51" s="177" t="str">
        <f>IF('1'!G19&lt;&gt;"",'1'!G19,"")</f>
        <v/>
      </c>
      <c r="G51" s="381"/>
      <c r="H51" s="405"/>
      <c r="I51" s="358"/>
      <c r="J51" s="405"/>
      <c r="K51" s="358"/>
      <c r="L51" s="405"/>
      <c r="M51" s="358"/>
      <c r="N51" s="405"/>
      <c r="O51" s="358"/>
      <c r="P51" s="405"/>
      <c r="Q51" s="358"/>
      <c r="R51" s="405"/>
      <c r="S51" s="358"/>
      <c r="T51" s="405"/>
      <c r="U51" s="358"/>
      <c r="V51" s="410"/>
      <c r="W51" s="399"/>
      <c r="X51" s="402"/>
      <c r="Y51" s="439"/>
      <c r="Z51" s="9"/>
      <c r="AA51" s="28"/>
      <c r="AB51" s="14" t="str">
        <f t="shared" si="0"/>
        <v/>
      </c>
      <c r="AC51" s="14" t="str">
        <f t="shared" si="1"/>
        <v/>
      </c>
      <c r="AD51" s="14" t="str">
        <f t="shared" si="2"/>
        <v/>
      </c>
      <c r="AE51" s="14" t="str">
        <f t="shared" si="3"/>
        <v/>
      </c>
      <c r="AF51" s="14" t="str">
        <f t="shared" si="4"/>
        <v/>
      </c>
    </row>
    <row r="52" spans="2:32" x14ac:dyDescent="0.45">
      <c r="B52" s="7"/>
      <c r="C52" s="351"/>
      <c r="D52" s="361"/>
      <c r="E52" s="351"/>
      <c r="F52" s="177" t="str">
        <f>IF('1'!H19&lt;&gt;"",'1'!H19,"")</f>
        <v/>
      </c>
      <c r="G52" s="381"/>
      <c r="H52" s="405"/>
      <c r="I52" s="358"/>
      <c r="J52" s="405"/>
      <c r="K52" s="358"/>
      <c r="L52" s="405"/>
      <c r="M52" s="358"/>
      <c r="N52" s="405"/>
      <c r="O52" s="358"/>
      <c r="P52" s="405"/>
      <c r="Q52" s="358"/>
      <c r="R52" s="405"/>
      <c r="S52" s="358"/>
      <c r="T52" s="405"/>
      <c r="U52" s="358"/>
      <c r="V52" s="410"/>
      <c r="W52" s="399"/>
      <c r="X52" s="402"/>
      <c r="Y52" s="439"/>
      <c r="Z52" s="9"/>
      <c r="AA52" s="28"/>
      <c r="AB52" s="14" t="str">
        <f t="shared" si="0"/>
        <v/>
      </c>
      <c r="AC52" s="14" t="str">
        <f t="shared" si="1"/>
        <v/>
      </c>
      <c r="AD52" s="14" t="str">
        <f t="shared" si="2"/>
        <v/>
      </c>
      <c r="AE52" s="14" t="str">
        <f t="shared" si="3"/>
        <v/>
      </c>
      <c r="AF52" s="14" t="str">
        <f t="shared" si="4"/>
        <v/>
      </c>
    </row>
    <row r="53" spans="2:32" ht="15.6" thickBot="1" x14ac:dyDescent="0.5">
      <c r="B53" s="7"/>
      <c r="C53" s="352"/>
      <c r="D53" s="362"/>
      <c r="E53" s="352"/>
      <c r="F53" s="178" t="str">
        <f>IF('1'!I19&lt;&gt;"",'1'!I19,"")</f>
        <v/>
      </c>
      <c r="G53" s="382"/>
      <c r="H53" s="406"/>
      <c r="I53" s="359"/>
      <c r="J53" s="406"/>
      <c r="K53" s="359"/>
      <c r="L53" s="406"/>
      <c r="M53" s="359"/>
      <c r="N53" s="406"/>
      <c r="O53" s="359"/>
      <c r="P53" s="406"/>
      <c r="Q53" s="359"/>
      <c r="R53" s="406"/>
      <c r="S53" s="359"/>
      <c r="T53" s="406"/>
      <c r="U53" s="359"/>
      <c r="V53" s="411"/>
      <c r="W53" s="400"/>
      <c r="X53" s="403"/>
      <c r="Y53" s="440"/>
      <c r="Z53" s="9"/>
      <c r="AA53" s="28"/>
      <c r="AB53" s="14" t="str">
        <f t="shared" si="0"/>
        <v/>
      </c>
      <c r="AC53" s="14" t="str">
        <f t="shared" si="1"/>
        <v/>
      </c>
      <c r="AD53" s="14" t="str">
        <f t="shared" si="2"/>
        <v/>
      </c>
      <c r="AE53" s="14" t="str">
        <f t="shared" si="3"/>
        <v/>
      </c>
      <c r="AF53" s="14" t="str">
        <f t="shared" si="4"/>
        <v/>
      </c>
    </row>
    <row r="54" spans="2:32" x14ac:dyDescent="0.45">
      <c r="B54" s="7"/>
      <c r="C54" s="350" t="str">
        <f>IF($A$1&gt;0,8,"")</f>
        <v/>
      </c>
      <c r="D54" s="360" t="str">
        <f>IF('1'!D20&lt;&gt;"",'1'!D20,"")</f>
        <v/>
      </c>
      <c r="E54" s="350" t="str">
        <f>'3'!F53</f>
        <v>ー</v>
      </c>
      <c r="F54" s="176" t="str">
        <f>IF('1'!E20&lt;&gt;"",'1'!E20,"")</f>
        <v/>
      </c>
      <c r="G54" s="380" t="s">
        <v>130</v>
      </c>
      <c r="H54" s="210" t="str">
        <f>IF(G54="未実施","未実施の理由",IF(G54="不要","不要と判断した理由",IF(G54="実施済","対策の内容","")))</f>
        <v/>
      </c>
      <c r="I54" s="357" t="s">
        <v>130</v>
      </c>
      <c r="J54" s="210" t="str">
        <f>IF(I54="未実施","未実施の理由",IF(I54="不要","不要と判断した理由",IF(I54="実施済","対策の内容","")))</f>
        <v/>
      </c>
      <c r="K54" s="357" t="s">
        <v>130</v>
      </c>
      <c r="L54" s="210" t="str">
        <f>IF(K54="未実施","未実施の理由",IF(K54="不要","不要と判断した理由",IF(K54="実施済","対策の内容","")))</f>
        <v/>
      </c>
      <c r="M54" s="357" t="s">
        <v>130</v>
      </c>
      <c r="N54" s="210" t="str">
        <f>IF(M54="未実施","未実施の理由",IF(M54="不要","不要と判断した理由",IF(M54="実施済","対策の内容","")))</f>
        <v/>
      </c>
      <c r="O54" s="357" t="s">
        <v>130</v>
      </c>
      <c r="P54" s="210" t="str">
        <f>IF(O54="未実施","未実施の理由",IF(O54="不要","不要と判断した理由",IF(O54="実施済","対策の内容","")))</f>
        <v/>
      </c>
      <c r="Q54" s="357" t="s">
        <v>130</v>
      </c>
      <c r="R54" s="210" t="str">
        <f>IF(Q54="未実施","未実施の理由",IF(Q54="不要","不要と判断した理由",IF(Q54="実施済","対策の内容","")))</f>
        <v/>
      </c>
      <c r="S54" s="357" t="s">
        <v>130</v>
      </c>
      <c r="T54" s="210" t="str">
        <f>IF(S54="未実施","未実施の理由",IF(S54="不要","不要と判断した理由",IF(S54="実施済","対策の内容","")))</f>
        <v/>
      </c>
      <c r="U54" s="357" t="s">
        <v>130</v>
      </c>
      <c r="V54" s="195" t="str">
        <f>IF(U54="未実施","未実施の理由",IF(U54="不要","不要と判断した理由",IF(U54="実施済","対策の内容","")))</f>
        <v/>
      </c>
      <c r="W54" s="398" t="str">
        <f>IF('3'!V56=0,"",IF('3'!V53&gt;0,"未実施の対策が含まれているため、"&amp;CHAR(10)&amp;"(a)か(b)の可能性",IF('3'!V56&gt;=10,"対策が実施されている／対策が不要なため、"&amp;CHAR(10)&amp;"(c)か(d)の可能性")))</f>
        <v/>
      </c>
      <c r="X54" s="401" t="s">
        <v>130</v>
      </c>
      <c r="Y54" s="438" t="str">
        <f>IF(X54="（a）",$AB$10,IF(X54="（b）",$AB$11,IF(X54="（c）",$AB$12,IF(X54="（d）",$AB$13,""))))</f>
        <v/>
      </c>
      <c r="Z54" s="9"/>
      <c r="AA54" s="28"/>
      <c r="AB54" s="14" t="str">
        <f t="shared" si="0"/>
        <v/>
      </c>
      <c r="AC54" s="14" t="str">
        <f t="shared" si="1"/>
        <v/>
      </c>
      <c r="AD54" s="14" t="str">
        <f t="shared" si="2"/>
        <v/>
      </c>
      <c r="AE54" s="14" t="str">
        <f t="shared" si="3"/>
        <v/>
      </c>
      <c r="AF54" s="14" t="str">
        <f t="shared" si="4"/>
        <v/>
      </c>
    </row>
    <row r="55" spans="2:32" x14ac:dyDescent="0.45">
      <c r="B55" s="7"/>
      <c r="C55" s="351"/>
      <c r="D55" s="361"/>
      <c r="E55" s="351"/>
      <c r="F55" s="177" t="str">
        <f>IF('1'!F20&lt;&gt;"",'1'!F20,"")</f>
        <v/>
      </c>
      <c r="G55" s="381"/>
      <c r="H55" s="407"/>
      <c r="I55" s="358"/>
      <c r="J55" s="404"/>
      <c r="K55" s="358"/>
      <c r="L55" s="404"/>
      <c r="M55" s="358"/>
      <c r="N55" s="404"/>
      <c r="O55" s="358"/>
      <c r="P55" s="404"/>
      <c r="Q55" s="358"/>
      <c r="R55" s="404"/>
      <c r="S55" s="358"/>
      <c r="T55" s="404"/>
      <c r="U55" s="358"/>
      <c r="V55" s="409"/>
      <c r="W55" s="399"/>
      <c r="X55" s="402"/>
      <c r="Y55" s="439"/>
      <c r="Z55" s="9"/>
      <c r="AA55" s="28"/>
      <c r="AB55" s="14" t="str">
        <f t="shared" si="0"/>
        <v/>
      </c>
      <c r="AC55" s="14" t="str">
        <f t="shared" si="1"/>
        <v/>
      </c>
      <c r="AD55" s="14" t="str">
        <f t="shared" si="2"/>
        <v/>
      </c>
      <c r="AE55" s="14" t="str">
        <f t="shared" si="3"/>
        <v/>
      </c>
      <c r="AF55" s="14" t="str">
        <f t="shared" si="4"/>
        <v/>
      </c>
    </row>
    <row r="56" spans="2:32" x14ac:dyDescent="0.45">
      <c r="B56" s="7"/>
      <c r="C56" s="351"/>
      <c r="D56" s="361"/>
      <c r="E56" s="351"/>
      <c r="F56" s="177" t="str">
        <f>IF('1'!G20&lt;&gt;"",'1'!G20,"")</f>
        <v/>
      </c>
      <c r="G56" s="381"/>
      <c r="H56" s="407"/>
      <c r="I56" s="358"/>
      <c r="J56" s="405"/>
      <c r="K56" s="358"/>
      <c r="L56" s="405"/>
      <c r="M56" s="358"/>
      <c r="N56" s="405"/>
      <c r="O56" s="358"/>
      <c r="P56" s="405"/>
      <c r="Q56" s="358"/>
      <c r="R56" s="405"/>
      <c r="S56" s="358"/>
      <c r="T56" s="405"/>
      <c r="U56" s="358"/>
      <c r="V56" s="410"/>
      <c r="W56" s="399"/>
      <c r="X56" s="402"/>
      <c r="Y56" s="439"/>
      <c r="Z56" s="9"/>
      <c r="AA56" s="28"/>
      <c r="AB56" s="14" t="str">
        <f t="shared" si="0"/>
        <v/>
      </c>
      <c r="AC56" s="14" t="str">
        <f t="shared" si="1"/>
        <v/>
      </c>
      <c r="AD56" s="14" t="str">
        <f t="shared" si="2"/>
        <v/>
      </c>
      <c r="AE56" s="14" t="str">
        <f t="shared" si="3"/>
        <v/>
      </c>
      <c r="AF56" s="14" t="str">
        <f t="shared" si="4"/>
        <v/>
      </c>
    </row>
    <row r="57" spans="2:32" x14ac:dyDescent="0.45">
      <c r="B57" s="7"/>
      <c r="C57" s="351"/>
      <c r="D57" s="361"/>
      <c r="E57" s="351"/>
      <c r="F57" s="177" t="str">
        <f>IF('1'!H20&lt;&gt;"",'1'!H20,"")</f>
        <v/>
      </c>
      <c r="G57" s="381"/>
      <c r="H57" s="407"/>
      <c r="I57" s="358"/>
      <c r="J57" s="405"/>
      <c r="K57" s="358"/>
      <c r="L57" s="405"/>
      <c r="M57" s="358"/>
      <c r="N57" s="405"/>
      <c r="O57" s="358"/>
      <c r="P57" s="405"/>
      <c r="Q57" s="358"/>
      <c r="R57" s="405"/>
      <c r="S57" s="358"/>
      <c r="T57" s="405"/>
      <c r="U57" s="358"/>
      <c r="V57" s="410"/>
      <c r="W57" s="399"/>
      <c r="X57" s="402"/>
      <c r="Y57" s="439"/>
      <c r="Z57" s="9"/>
      <c r="AA57" s="28"/>
      <c r="AB57" s="14" t="str">
        <f t="shared" si="0"/>
        <v/>
      </c>
      <c r="AC57" s="14" t="str">
        <f t="shared" si="1"/>
        <v/>
      </c>
      <c r="AD57" s="14" t="str">
        <f t="shared" si="2"/>
        <v/>
      </c>
      <c r="AE57" s="14" t="str">
        <f t="shared" si="3"/>
        <v/>
      </c>
      <c r="AF57" s="14" t="str">
        <f t="shared" si="4"/>
        <v/>
      </c>
    </row>
    <row r="58" spans="2:32" ht="15.6" thickBot="1" x14ac:dyDescent="0.5">
      <c r="B58" s="7"/>
      <c r="C58" s="352"/>
      <c r="D58" s="362"/>
      <c r="E58" s="352"/>
      <c r="F58" s="178" t="str">
        <f>IF('1'!I20&lt;&gt;"",'1'!I20,"")</f>
        <v/>
      </c>
      <c r="G58" s="382"/>
      <c r="H58" s="408"/>
      <c r="I58" s="359"/>
      <c r="J58" s="406"/>
      <c r="K58" s="359"/>
      <c r="L58" s="406"/>
      <c r="M58" s="359"/>
      <c r="N58" s="406"/>
      <c r="O58" s="359"/>
      <c r="P58" s="406"/>
      <c r="Q58" s="359"/>
      <c r="R58" s="406"/>
      <c r="S58" s="359"/>
      <c r="T58" s="406"/>
      <c r="U58" s="359"/>
      <c r="V58" s="411"/>
      <c r="W58" s="400"/>
      <c r="X58" s="403"/>
      <c r="Y58" s="440"/>
      <c r="Z58" s="9"/>
      <c r="AA58" s="28"/>
      <c r="AB58" s="14" t="str">
        <f t="shared" si="0"/>
        <v/>
      </c>
      <c r="AC58" s="14" t="str">
        <f t="shared" si="1"/>
        <v/>
      </c>
      <c r="AD58" s="14" t="str">
        <f t="shared" si="2"/>
        <v/>
      </c>
      <c r="AE58" s="14" t="str">
        <f t="shared" si="3"/>
        <v/>
      </c>
      <c r="AF58" s="14" t="str">
        <f t="shared" si="4"/>
        <v/>
      </c>
    </row>
    <row r="59" spans="2:32" x14ac:dyDescent="0.45">
      <c r="B59" s="7"/>
      <c r="C59" s="350" t="str">
        <f>IF($A$1&gt;0,9,"")</f>
        <v/>
      </c>
      <c r="D59" s="360" t="str">
        <f>IF('1'!D21&lt;&gt;"",'1'!D21,"")</f>
        <v/>
      </c>
      <c r="E59" s="350" t="str">
        <f>'3'!F58</f>
        <v>ー</v>
      </c>
      <c r="F59" s="176" t="str">
        <f>IF('1'!E21&lt;&gt;"",'1'!E21,"")</f>
        <v/>
      </c>
      <c r="G59" s="380" t="s">
        <v>130</v>
      </c>
      <c r="H59" s="210" t="str">
        <f>IF(G59="未実施","未実施の理由",IF(G59="不要","不要と判断した理由",IF(G59="実施済","対策の内容","")))</f>
        <v/>
      </c>
      <c r="I59" s="357" t="s">
        <v>130</v>
      </c>
      <c r="J59" s="210" t="str">
        <f>IF(I59="未実施","未実施の理由",IF(I59="不要","不要と判断した理由",IF(I59="実施済","対策の内容","")))</f>
        <v/>
      </c>
      <c r="K59" s="357" t="s">
        <v>130</v>
      </c>
      <c r="L59" s="210" t="str">
        <f>IF(K59="未実施","未実施の理由",IF(K59="不要","不要と判断した理由",IF(K59="実施済","対策の内容","")))</f>
        <v/>
      </c>
      <c r="M59" s="357" t="s">
        <v>130</v>
      </c>
      <c r="N59" s="210" t="str">
        <f>IF(M59="未実施","未実施の理由",IF(M59="不要","不要と判断した理由",IF(M59="実施済","対策の内容","")))</f>
        <v/>
      </c>
      <c r="O59" s="357" t="s">
        <v>130</v>
      </c>
      <c r="P59" s="210" t="str">
        <f>IF(O59="未実施","未実施の理由",IF(O59="不要","不要と判断した理由",IF(O59="実施済","対策の内容","")))</f>
        <v/>
      </c>
      <c r="Q59" s="357" t="s">
        <v>130</v>
      </c>
      <c r="R59" s="210" t="str">
        <f>IF(Q59="未実施","未実施の理由",IF(Q59="不要","不要と判断した理由",IF(Q59="実施済","対策の内容","")))</f>
        <v/>
      </c>
      <c r="S59" s="357" t="s">
        <v>130</v>
      </c>
      <c r="T59" s="210" t="str">
        <f>IF(S59="未実施","未実施の理由",IF(S59="不要","不要と判断した理由",IF(S59="実施済","対策の内容","")))</f>
        <v/>
      </c>
      <c r="U59" s="357" t="s">
        <v>130</v>
      </c>
      <c r="V59" s="195" t="str">
        <f>IF(U59="未実施","未実施の理由",IF(U59="不要","不要と判断した理由",IF(U59="実施済","対策の内容","")))</f>
        <v/>
      </c>
      <c r="W59" s="398" t="str">
        <f>IF('3'!V61=0,"",IF('3'!V58&gt;0,"未実施の対策が含まれているため、"&amp;CHAR(10)&amp;"(a)か(b)の可能性",IF('3'!V61&gt;=10,"対策が実施されている／対策が不要なため、"&amp;CHAR(10)&amp;"(c)か(d)の可能性")))</f>
        <v/>
      </c>
      <c r="X59" s="401" t="s">
        <v>130</v>
      </c>
      <c r="Y59" s="438" t="str">
        <f>IF(X59="（a）",$AB$10,IF(X59="（b）",$AB$11,IF(X59="（c）",$AB$12,IF(X59="（d）",$AB$13,""))))</f>
        <v/>
      </c>
      <c r="Z59" s="9"/>
      <c r="AA59" s="28"/>
      <c r="AB59" s="14" t="str">
        <f t="shared" si="0"/>
        <v/>
      </c>
      <c r="AC59" s="14" t="str">
        <f t="shared" si="1"/>
        <v/>
      </c>
      <c r="AD59" s="14" t="str">
        <f t="shared" si="2"/>
        <v/>
      </c>
      <c r="AE59" s="14" t="str">
        <f t="shared" si="3"/>
        <v/>
      </c>
      <c r="AF59" s="14" t="str">
        <f t="shared" si="4"/>
        <v/>
      </c>
    </row>
    <row r="60" spans="2:32" x14ac:dyDescent="0.45">
      <c r="B60" s="7"/>
      <c r="C60" s="351"/>
      <c r="D60" s="361"/>
      <c r="E60" s="351"/>
      <c r="F60" s="177" t="str">
        <f>IF('1'!F21&lt;&gt;"",'1'!F21,"")</f>
        <v/>
      </c>
      <c r="G60" s="381"/>
      <c r="H60" s="407"/>
      <c r="I60" s="358"/>
      <c r="J60" s="404"/>
      <c r="K60" s="358"/>
      <c r="L60" s="404"/>
      <c r="M60" s="358"/>
      <c r="N60" s="404"/>
      <c r="O60" s="358"/>
      <c r="P60" s="404"/>
      <c r="Q60" s="358"/>
      <c r="R60" s="404"/>
      <c r="S60" s="358"/>
      <c r="T60" s="404"/>
      <c r="U60" s="358"/>
      <c r="V60" s="409"/>
      <c r="W60" s="399"/>
      <c r="X60" s="402"/>
      <c r="Y60" s="439"/>
      <c r="Z60" s="9"/>
      <c r="AA60" s="28"/>
      <c r="AB60" s="14" t="str">
        <f t="shared" si="0"/>
        <v/>
      </c>
      <c r="AC60" s="14" t="str">
        <f t="shared" si="1"/>
        <v/>
      </c>
      <c r="AD60" s="14" t="str">
        <f t="shared" si="2"/>
        <v/>
      </c>
      <c r="AE60" s="14" t="str">
        <f t="shared" si="3"/>
        <v/>
      </c>
      <c r="AF60" s="14" t="str">
        <f t="shared" si="4"/>
        <v/>
      </c>
    </row>
    <row r="61" spans="2:32" x14ac:dyDescent="0.45">
      <c r="B61" s="7"/>
      <c r="C61" s="351"/>
      <c r="D61" s="361"/>
      <c r="E61" s="351"/>
      <c r="F61" s="177" t="str">
        <f>IF('1'!G21&lt;&gt;"",'1'!G21,"")</f>
        <v/>
      </c>
      <c r="G61" s="381"/>
      <c r="H61" s="407"/>
      <c r="I61" s="358"/>
      <c r="J61" s="405"/>
      <c r="K61" s="358"/>
      <c r="L61" s="405"/>
      <c r="M61" s="358"/>
      <c r="N61" s="405"/>
      <c r="O61" s="358"/>
      <c r="P61" s="405"/>
      <c r="Q61" s="358"/>
      <c r="R61" s="405"/>
      <c r="S61" s="358"/>
      <c r="T61" s="405"/>
      <c r="U61" s="358"/>
      <c r="V61" s="410"/>
      <c r="W61" s="399"/>
      <c r="X61" s="402"/>
      <c r="Y61" s="439"/>
      <c r="Z61" s="9"/>
      <c r="AA61" s="28"/>
      <c r="AB61" s="14" t="str">
        <f t="shared" si="0"/>
        <v/>
      </c>
      <c r="AC61" s="14" t="str">
        <f t="shared" si="1"/>
        <v/>
      </c>
      <c r="AD61" s="14" t="str">
        <f t="shared" si="2"/>
        <v/>
      </c>
      <c r="AE61" s="14" t="str">
        <f t="shared" si="3"/>
        <v/>
      </c>
      <c r="AF61" s="14" t="str">
        <f t="shared" si="4"/>
        <v/>
      </c>
    </row>
    <row r="62" spans="2:32" x14ac:dyDescent="0.45">
      <c r="B62" s="7"/>
      <c r="C62" s="351"/>
      <c r="D62" s="361"/>
      <c r="E62" s="351"/>
      <c r="F62" s="177" t="str">
        <f>IF('1'!H21&lt;&gt;"",'1'!H21,"")</f>
        <v/>
      </c>
      <c r="G62" s="381"/>
      <c r="H62" s="407"/>
      <c r="I62" s="358"/>
      <c r="J62" s="405"/>
      <c r="K62" s="358"/>
      <c r="L62" s="405"/>
      <c r="M62" s="358"/>
      <c r="N62" s="405"/>
      <c r="O62" s="358"/>
      <c r="P62" s="405"/>
      <c r="Q62" s="358"/>
      <c r="R62" s="405"/>
      <c r="S62" s="358"/>
      <c r="T62" s="405"/>
      <c r="U62" s="358"/>
      <c r="V62" s="410"/>
      <c r="W62" s="399"/>
      <c r="X62" s="402"/>
      <c r="Y62" s="439"/>
      <c r="Z62" s="9"/>
      <c r="AA62" s="28"/>
      <c r="AB62" s="14" t="str">
        <f t="shared" si="0"/>
        <v/>
      </c>
      <c r="AC62" s="14" t="str">
        <f t="shared" si="1"/>
        <v/>
      </c>
      <c r="AD62" s="14" t="str">
        <f t="shared" si="2"/>
        <v/>
      </c>
      <c r="AE62" s="14" t="str">
        <f t="shared" si="3"/>
        <v/>
      </c>
      <c r="AF62" s="14" t="str">
        <f t="shared" si="4"/>
        <v/>
      </c>
    </row>
    <row r="63" spans="2:32" ht="15.6" thickBot="1" x14ac:dyDescent="0.5">
      <c r="B63" s="7"/>
      <c r="C63" s="352"/>
      <c r="D63" s="362"/>
      <c r="E63" s="352"/>
      <c r="F63" s="178" t="str">
        <f>IF('1'!I21&lt;&gt;"",'1'!I21,"")</f>
        <v/>
      </c>
      <c r="G63" s="382"/>
      <c r="H63" s="408"/>
      <c r="I63" s="359"/>
      <c r="J63" s="406"/>
      <c r="K63" s="359"/>
      <c r="L63" s="406"/>
      <c r="M63" s="359"/>
      <c r="N63" s="406"/>
      <c r="O63" s="359"/>
      <c r="P63" s="406"/>
      <c r="Q63" s="359"/>
      <c r="R63" s="406"/>
      <c r="S63" s="359"/>
      <c r="T63" s="406"/>
      <c r="U63" s="359"/>
      <c r="V63" s="411"/>
      <c r="W63" s="400"/>
      <c r="X63" s="403"/>
      <c r="Y63" s="440"/>
      <c r="Z63" s="9"/>
      <c r="AA63" s="28"/>
      <c r="AB63" s="14" t="str">
        <f t="shared" si="0"/>
        <v/>
      </c>
      <c r="AC63" s="14" t="str">
        <f t="shared" si="1"/>
        <v/>
      </c>
      <c r="AD63" s="14" t="str">
        <f t="shared" si="2"/>
        <v/>
      </c>
      <c r="AE63" s="14" t="str">
        <f t="shared" si="3"/>
        <v/>
      </c>
      <c r="AF63" s="14" t="str">
        <f t="shared" si="4"/>
        <v/>
      </c>
    </row>
    <row r="64" spans="2:32" x14ac:dyDescent="0.45">
      <c r="B64" s="7"/>
      <c r="C64" s="350" t="str">
        <f>IF($A$1&gt;0,10,"")</f>
        <v/>
      </c>
      <c r="D64" s="360" t="str">
        <f>IF('1'!D22&lt;&gt;"",'1'!D22,"")</f>
        <v/>
      </c>
      <c r="E64" s="350" t="str">
        <f>'3'!F63</f>
        <v>ー</v>
      </c>
      <c r="F64" s="176" t="str">
        <f>IF('1'!E22&lt;&gt;"",'1'!E22,"")</f>
        <v/>
      </c>
      <c r="G64" s="380" t="s">
        <v>130</v>
      </c>
      <c r="H64" s="210" t="str">
        <f>IF(G64="未実施","未実施の理由",IF(G64="不要","不要と判断した理由",IF(G64="実施済","対策の内容","")))</f>
        <v/>
      </c>
      <c r="I64" s="357" t="s">
        <v>130</v>
      </c>
      <c r="J64" s="210" t="str">
        <f>IF(I64="未実施","未実施の理由",IF(I64="不要","不要と判断した理由",IF(I64="実施済","対策の内容","")))</f>
        <v/>
      </c>
      <c r="K64" s="357" t="s">
        <v>130</v>
      </c>
      <c r="L64" s="210" t="str">
        <f>IF(K64="未実施","未実施の理由",IF(K64="不要","不要と判断した理由",IF(K64="実施済","対策の内容","")))</f>
        <v/>
      </c>
      <c r="M64" s="357" t="s">
        <v>130</v>
      </c>
      <c r="N64" s="210" t="str">
        <f>IF(M64="未実施","未実施の理由",IF(M64="不要","不要と判断した理由",IF(M64="実施済","対策の内容","")))</f>
        <v/>
      </c>
      <c r="O64" s="357" t="s">
        <v>130</v>
      </c>
      <c r="P64" s="210" t="str">
        <f>IF(O64="未実施","未実施の理由",IF(O64="不要","不要と判断した理由",IF(O64="実施済","対策の内容","")))</f>
        <v/>
      </c>
      <c r="Q64" s="357" t="s">
        <v>130</v>
      </c>
      <c r="R64" s="210" t="str">
        <f>IF(Q64="未実施","未実施の理由",IF(Q64="不要","不要と判断した理由",IF(Q64="実施済","対策の内容","")))</f>
        <v/>
      </c>
      <c r="S64" s="357" t="s">
        <v>130</v>
      </c>
      <c r="T64" s="210" t="str">
        <f>IF(S64="未実施","未実施の理由",IF(S64="不要","不要と判断した理由",IF(S64="実施済","対策の内容","")))</f>
        <v/>
      </c>
      <c r="U64" s="357" t="s">
        <v>130</v>
      </c>
      <c r="V64" s="195" t="str">
        <f>IF(U64="未実施","未実施の理由",IF(U64="不要","不要と判断した理由",IF(U64="実施済","対策の内容","")))</f>
        <v/>
      </c>
      <c r="W64" s="398" t="str">
        <f>IF('3'!V66=0,"",IF('3'!V63&gt;0,"未実施の対策が含まれているため、"&amp;CHAR(10)&amp;"(a)か(b)の可能性",IF('3'!V66&gt;=10,"対策が実施されている／対策が不要なため、"&amp;CHAR(10)&amp;"(c)か(d)の可能性")))</f>
        <v/>
      </c>
      <c r="X64" s="401" t="s">
        <v>130</v>
      </c>
      <c r="Y64" s="438" t="str">
        <f>IF(X64="（a）",$AB$10,IF(X64="（b）",$AB$11,IF(X64="（c）",$AB$12,IF(X64="（d）",$AB$13,""))))</f>
        <v/>
      </c>
      <c r="Z64" s="9"/>
      <c r="AA64" s="28"/>
      <c r="AB64" s="14" t="str">
        <f t="shared" si="0"/>
        <v/>
      </c>
      <c r="AC64" s="14" t="str">
        <f t="shared" si="1"/>
        <v/>
      </c>
      <c r="AD64" s="14" t="str">
        <f t="shared" si="2"/>
        <v/>
      </c>
      <c r="AE64" s="14" t="str">
        <f t="shared" si="3"/>
        <v/>
      </c>
      <c r="AF64" s="14" t="str">
        <f t="shared" si="4"/>
        <v/>
      </c>
    </row>
    <row r="65" spans="2:32" x14ac:dyDescent="0.45">
      <c r="B65" s="7"/>
      <c r="C65" s="351"/>
      <c r="D65" s="361"/>
      <c r="E65" s="351"/>
      <c r="F65" s="177" t="str">
        <f>IF('1'!F22&lt;&gt;"",'1'!F22,"")</f>
        <v/>
      </c>
      <c r="G65" s="381"/>
      <c r="H65" s="407"/>
      <c r="I65" s="358"/>
      <c r="J65" s="404"/>
      <c r="K65" s="358"/>
      <c r="L65" s="404"/>
      <c r="M65" s="358"/>
      <c r="N65" s="404"/>
      <c r="O65" s="358"/>
      <c r="P65" s="404"/>
      <c r="Q65" s="358"/>
      <c r="R65" s="404"/>
      <c r="S65" s="358"/>
      <c r="T65" s="404"/>
      <c r="U65" s="358"/>
      <c r="V65" s="409"/>
      <c r="W65" s="399"/>
      <c r="X65" s="402"/>
      <c r="Y65" s="439"/>
      <c r="Z65" s="9"/>
      <c r="AA65" s="28"/>
      <c r="AB65" s="14" t="str">
        <f t="shared" si="0"/>
        <v/>
      </c>
      <c r="AC65" s="14" t="str">
        <f t="shared" si="1"/>
        <v/>
      </c>
      <c r="AD65" s="14" t="str">
        <f t="shared" si="2"/>
        <v/>
      </c>
      <c r="AE65" s="14" t="str">
        <f t="shared" si="3"/>
        <v/>
      </c>
      <c r="AF65" s="14" t="str">
        <f t="shared" si="4"/>
        <v/>
      </c>
    </row>
    <row r="66" spans="2:32" x14ac:dyDescent="0.45">
      <c r="B66" s="7"/>
      <c r="C66" s="351"/>
      <c r="D66" s="361"/>
      <c r="E66" s="351"/>
      <c r="F66" s="177" t="str">
        <f>IF('1'!G22&lt;&gt;"",'1'!G22,"")</f>
        <v/>
      </c>
      <c r="G66" s="381"/>
      <c r="H66" s="407"/>
      <c r="I66" s="358"/>
      <c r="J66" s="405"/>
      <c r="K66" s="358"/>
      <c r="L66" s="405"/>
      <c r="M66" s="358"/>
      <c r="N66" s="405"/>
      <c r="O66" s="358"/>
      <c r="P66" s="405"/>
      <c r="Q66" s="358"/>
      <c r="R66" s="405"/>
      <c r="S66" s="358"/>
      <c r="T66" s="405"/>
      <c r="U66" s="358"/>
      <c r="V66" s="410"/>
      <c r="W66" s="399"/>
      <c r="X66" s="402"/>
      <c r="Y66" s="439"/>
      <c r="Z66" s="9"/>
      <c r="AA66" s="28"/>
      <c r="AB66" s="14" t="str">
        <f t="shared" si="0"/>
        <v/>
      </c>
      <c r="AC66" s="14" t="str">
        <f t="shared" si="1"/>
        <v/>
      </c>
      <c r="AD66" s="14" t="str">
        <f t="shared" si="2"/>
        <v/>
      </c>
      <c r="AE66" s="14" t="str">
        <f t="shared" si="3"/>
        <v/>
      </c>
      <c r="AF66" s="14" t="str">
        <f t="shared" si="4"/>
        <v/>
      </c>
    </row>
    <row r="67" spans="2:32" x14ac:dyDescent="0.45">
      <c r="B67" s="7"/>
      <c r="C67" s="351"/>
      <c r="D67" s="361"/>
      <c r="E67" s="351"/>
      <c r="F67" s="177" t="str">
        <f>IF('1'!H22&lt;&gt;"",'1'!H22,"")</f>
        <v/>
      </c>
      <c r="G67" s="381"/>
      <c r="H67" s="407"/>
      <c r="I67" s="358"/>
      <c r="J67" s="405"/>
      <c r="K67" s="358"/>
      <c r="L67" s="405"/>
      <c r="M67" s="358"/>
      <c r="N67" s="405"/>
      <c r="O67" s="358"/>
      <c r="P67" s="405"/>
      <c r="Q67" s="358"/>
      <c r="R67" s="405"/>
      <c r="S67" s="358"/>
      <c r="T67" s="405"/>
      <c r="U67" s="358"/>
      <c r="V67" s="410"/>
      <c r="W67" s="399"/>
      <c r="X67" s="402"/>
      <c r="Y67" s="439"/>
      <c r="Z67" s="9"/>
      <c r="AA67" s="28"/>
      <c r="AB67" s="14" t="str">
        <f t="shared" si="0"/>
        <v/>
      </c>
      <c r="AC67" s="14" t="str">
        <f t="shared" si="1"/>
        <v/>
      </c>
      <c r="AD67" s="14" t="str">
        <f t="shared" si="2"/>
        <v/>
      </c>
      <c r="AE67" s="14" t="str">
        <f t="shared" si="3"/>
        <v/>
      </c>
      <c r="AF67" s="14" t="str">
        <f t="shared" si="4"/>
        <v/>
      </c>
    </row>
    <row r="68" spans="2:32" ht="15.6" thickBot="1" x14ac:dyDescent="0.5">
      <c r="B68" s="7"/>
      <c r="C68" s="352"/>
      <c r="D68" s="362"/>
      <c r="E68" s="352"/>
      <c r="F68" s="178" t="str">
        <f>IF('1'!I22&lt;&gt;"",'1'!I22,"")</f>
        <v/>
      </c>
      <c r="G68" s="382"/>
      <c r="H68" s="408"/>
      <c r="I68" s="359"/>
      <c r="J68" s="406"/>
      <c r="K68" s="359"/>
      <c r="L68" s="406"/>
      <c r="M68" s="359"/>
      <c r="N68" s="406"/>
      <c r="O68" s="359"/>
      <c r="P68" s="406"/>
      <c r="Q68" s="359"/>
      <c r="R68" s="406"/>
      <c r="S68" s="359"/>
      <c r="T68" s="406"/>
      <c r="U68" s="359"/>
      <c r="V68" s="411"/>
      <c r="W68" s="400"/>
      <c r="X68" s="403"/>
      <c r="Y68" s="440"/>
      <c r="Z68" s="9"/>
      <c r="AA68" s="28"/>
      <c r="AB68" s="14" t="str">
        <f t="shared" si="0"/>
        <v/>
      </c>
      <c r="AC68" s="14" t="str">
        <f t="shared" si="1"/>
        <v/>
      </c>
      <c r="AD68" s="14" t="str">
        <f t="shared" si="2"/>
        <v/>
      </c>
      <c r="AE68" s="14" t="str">
        <f t="shared" si="3"/>
        <v/>
      </c>
      <c r="AF68" s="14" t="str">
        <f t="shared" si="4"/>
        <v/>
      </c>
    </row>
    <row r="69" spans="2:32" x14ac:dyDescent="0.45">
      <c r="B69" s="7"/>
      <c r="C69" s="350" t="str">
        <f>IF($A$1&gt;0,11,"")</f>
        <v/>
      </c>
      <c r="D69" s="360" t="str">
        <f>IF('1'!D23&lt;&gt;"",'1'!D23,"")</f>
        <v/>
      </c>
      <c r="E69" s="350" t="str">
        <f>'3'!F68</f>
        <v>ー</v>
      </c>
      <c r="F69" s="176" t="str">
        <f>IF('1'!E23&lt;&gt;"",'1'!E23,"")</f>
        <v/>
      </c>
      <c r="G69" s="380" t="s">
        <v>130</v>
      </c>
      <c r="H69" s="210" t="str">
        <f>IF(G69="未実施","未実施の理由",IF(G69="不要","不要と判断した理由",IF(G69="実施済","対策の内容","")))</f>
        <v/>
      </c>
      <c r="I69" s="357" t="s">
        <v>130</v>
      </c>
      <c r="J69" s="210" t="str">
        <f>IF(I69="未実施","未実施の理由",IF(I69="不要","不要と判断した理由",IF(I69="実施済","対策の内容","")))</f>
        <v/>
      </c>
      <c r="K69" s="357" t="s">
        <v>130</v>
      </c>
      <c r="L69" s="210" t="str">
        <f>IF(K69="未実施","未実施の理由",IF(K69="不要","不要と判断した理由",IF(K69="実施済","対策の内容","")))</f>
        <v/>
      </c>
      <c r="M69" s="357" t="s">
        <v>130</v>
      </c>
      <c r="N69" s="210" t="str">
        <f>IF(M69="未実施","未実施の理由",IF(M69="不要","不要と判断した理由",IF(M69="実施済","対策の内容","")))</f>
        <v/>
      </c>
      <c r="O69" s="357" t="s">
        <v>130</v>
      </c>
      <c r="P69" s="210" t="str">
        <f>IF(O69="未実施","未実施の理由",IF(O69="不要","不要と判断した理由",IF(O69="実施済","対策の内容","")))</f>
        <v/>
      </c>
      <c r="Q69" s="357" t="s">
        <v>130</v>
      </c>
      <c r="R69" s="210" t="str">
        <f>IF(Q69="未実施","未実施の理由",IF(Q69="不要","不要と判断した理由",IF(Q69="実施済","対策の内容","")))</f>
        <v/>
      </c>
      <c r="S69" s="357" t="s">
        <v>130</v>
      </c>
      <c r="T69" s="210" t="str">
        <f>IF(S69="未実施","未実施の理由",IF(S69="不要","不要と判断した理由",IF(S69="実施済","対策の内容","")))</f>
        <v/>
      </c>
      <c r="U69" s="357" t="s">
        <v>130</v>
      </c>
      <c r="V69" s="195" t="str">
        <f>IF(U69="未実施","未実施の理由",IF(U69="不要","不要と判断した理由",IF(U69="実施済","対策の内容","")))</f>
        <v/>
      </c>
      <c r="W69" s="398" t="str">
        <f>IF('3'!V71=0,"",IF('3'!V68&gt;0,"未実施の対策が含まれているため、"&amp;CHAR(10)&amp;"(a)か(b)の可能性",IF('3'!V71&gt;=10,"対策が実施されている／対策が不要なため、"&amp;CHAR(10)&amp;"(c)か(d)の可能性")))</f>
        <v/>
      </c>
      <c r="X69" s="401" t="s">
        <v>130</v>
      </c>
      <c r="Y69" s="438" t="str">
        <f>IF(X69="（a）",$AB$10,IF(X69="（b）",$AB$11,IF(X69="（c）",$AB$12,IF(X69="（d）",$AB$13,""))))</f>
        <v/>
      </c>
      <c r="Z69" s="9"/>
      <c r="AA69" s="28"/>
      <c r="AB69" s="14" t="str">
        <f t="shared" si="0"/>
        <v/>
      </c>
      <c r="AC69" s="14" t="str">
        <f t="shared" si="1"/>
        <v/>
      </c>
      <c r="AD69" s="14" t="str">
        <f t="shared" si="2"/>
        <v/>
      </c>
      <c r="AE69" s="14" t="str">
        <f t="shared" si="3"/>
        <v/>
      </c>
      <c r="AF69" s="14" t="str">
        <f t="shared" si="4"/>
        <v/>
      </c>
    </row>
    <row r="70" spans="2:32" x14ac:dyDescent="0.45">
      <c r="B70" s="7"/>
      <c r="C70" s="351"/>
      <c r="D70" s="361"/>
      <c r="E70" s="351"/>
      <c r="F70" s="177" t="str">
        <f>IF('1'!F23&lt;&gt;"",'1'!F23,"")</f>
        <v/>
      </c>
      <c r="G70" s="381"/>
      <c r="H70" s="407"/>
      <c r="I70" s="358"/>
      <c r="J70" s="404"/>
      <c r="K70" s="358"/>
      <c r="L70" s="404"/>
      <c r="M70" s="358"/>
      <c r="N70" s="404"/>
      <c r="O70" s="358"/>
      <c r="P70" s="404"/>
      <c r="Q70" s="358"/>
      <c r="R70" s="404"/>
      <c r="S70" s="358"/>
      <c r="T70" s="404"/>
      <c r="U70" s="358"/>
      <c r="V70" s="409"/>
      <c r="W70" s="399"/>
      <c r="X70" s="402"/>
      <c r="Y70" s="439"/>
      <c r="Z70" s="9"/>
      <c r="AA70" s="28"/>
      <c r="AB70" s="14" t="str">
        <f t="shared" si="0"/>
        <v/>
      </c>
      <c r="AC70" s="14" t="str">
        <f t="shared" si="1"/>
        <v/>
      </c>
      <c r="AD70" s="14" t="str">
        <f t="shared" si="2"/>
        <v/>
      </c>
      <c r="AE70" s="14" t="str">
        <f t="shared" si="3"/>
        <v/>
      </c>
      <c r="AF70" s="14" t="str">
        <f t="shared" si="4"/>
        <v/>
      </c>
    </row>
    <row r="71" spans="2:32" x14ac:dyDescent="0.45">
      <c r="B71" s="7"/>
      <c r="C71" s="351"/>
      <c r="D71" s="361"/>
      <c r="E71" s="351"/>
      <c r="F71" s="177" t="str">
        <f>IF('1'!G23&lt;&gt;"",'1'!G23,"")</f>
        <v/>
      </c>
      <c r="G71" s="381"/>
      <c r="H71" s="407"/>
      <c r="I71" s="358"/>
      <c r="J71" s="405"/>
      <c r="K71" s="358"/>
      <c r="L71" s="405"/>
      <c r="M71" s="358"/>
      <c r="N71" s="405"/>
      <c r="O71" s="358"/>
      <c r="P71" s="405"/>
      <c r="Q71" s="358"/>
      <c r="R71" s="405"/>
      <c r="S71" s="358"/>
      <c r="T71" s="405"/>
      <c r="U71" s="358"/>
      <c r="V71" s="410"/>
      <c r="W71" s="399"/>
      <c r="X71" s="402"/>
      <c r="Y71" s="439"/>
      <c r="Z71" s="9"/>
      <c r="AA71" s="28"/>
      <c r="AB71" s="14" t="str">
        <f t="shared" si="0"/>
        <v/>
      </c>
      <c r="AC71" s="14" t="str">
        <f t="shared" si="1"/>
        <v/>
      </c>
      <c r="AD71" s="14" t="str">
        <f t="shared" si="2"/>
        <v/>
      </c>
      <c r="AE71" s="14" t="str">
        <f t="shared" si="3"/>
        <v/>
      </c>
      <c r="AF71" s="14" t="str">
        <f t="shared" si="4"/>
        <v/>
      </c>
    </row>
    <row r="72" spans="2:32" x14ac:dyDescent="0.45">
      <c r="B72" s="7"/>
      <c r="C72" s="351"/>
      <c r="D72" s="361"/>
      <c r="E72" s="351"/>
      <c r="F72" s="177" t="str">
        <f>IF('1'!H23&lt;&gt;"",'1'!H23,"")</f>
        <v/>
      </c>
      <c r="G72" s="381"/>
      <c r="H72" s="407"/>
      <c r="I72" s="358"/>
      <c r="J72" s="405"/>
      <c r="K72" s="358"/>
      <c r="L72" s="405"/>
      <c r="M72" s="358"/>
      <c r="N72" s="405"/>
      <c r="O72" s="358"/>
      <c r="P72" s="405"/>
      <c r="Q72" s="358"/>
      <c r="R72" s="405"/>
      <c r="S72" s="358"/>
      <c r="T72" s="405"/>
      <c r="U72" s="358"/>
      <c r="V72" s="410"/>
      <c r="W72" s="399"/>
      <c r="X72" s="402"/>
      <c r="Y72" s="439"/>
      <c r="Z72" s="9"/>
      <c r="AA72" s="28"/>
      <c r="AB72" s="14" t="str">
        <f t="shared" si="0"/>
        <v/>
      </c>
      <c r="AC72" s="14" t="str">
        <f t="shared" si="1"/>
        <v/>
      </c>
      <c r="AD72" s="14" t="str">
        <f t="shared" si="2"/>
        <v/>
      </c>
      <c r="AE72" s="14" t="str">
        <f t="shared" si="3"/>
        <v/>
      </c>
      <c r="AF72" s="14" t="str">
        <f t="shared" si="4"/>
        <v/>
      </c>
    </row>
    <row r="73" spans="2:32" ht="15.6" thickBot="1" x14ac:dyDescent="0.5">
      <c r="B73" s="7"/>
      <c r="C73" s="352"/>
      <c r="D73" s="362"/>
      <c r="E73" s="352"/>
      <c r="F73" s="178" t="str">
        <f>IF('1'!I23&lt;&gt;"",'1'!I23,"")</f>
        <v/>
      </c>
      <c r="G73" s="382"/>
      <c r="H73" s="408"/>
      <c r="I73" s="359"/>
      <c r="J73" s="406"/>
      <c r="K73" s="359"/>
      <c r="L73" s="406"/>
      <c r="M73" s="359"/>
      <c r="N73" s="406"/>
      <c r="O73" s="359"/>
      <c r="P73" s="406"/>
      <c r="Q73" s="359"/>
      <c r="R73" s="406"/>
      <c r="S73" s="359"/>
      <c r="T73" s="406"/>
      <c r="U73" s="359"/>
      <c r="V73" s="411"/>
      <c r="W73" s="400"/>
      <c r="X73" s="403"/>
      <c r="Y73" s="440"/>
      <c r="Z73" s="9"/>
      <c r="AA73" s="28"/>
      <c r="AB73" s="14" t="str">
        <f t="shared" si="0"/>
        <v/>
      </c>
      <c r="AC73" s="14" t="str">
        <f t="shared" si="1"/>
        <v/>
      </c>
      <c r="AD73" s="14" t="str">
        <f t="shared" si="2"/>
        <v/>
      </c>
      <c r="AE73" s="14" t="str">
        <f t="shared" si="3"/>
        <v/>
      </c>
      <c r="AF73" s="14" t="str">
        <f t="shared" si="4"/>
        <v/>
      </c>
    </row>
    <row r="74" spans="2:32" x14ac:dyDescent="0.45">
      <c r="B74" s="7"/>
      <c r="C74" s="350" t="str">
        <f>IF($A$1&gt;0,12,"")</f>
        <v/>
      </c>
      <c r="D74" s="360" t="str">
        <f>IF('1'!D24&lt;&gt;"",'1'!D24,"")</f>
        <v/>
      </c>
      <c r="E74" s="350" t="str">
        <f>'3'!F73</f>
        <v>ー</v>
      </c>
      <c r="F74" s="176" t="str">
        <f>IF('1'!E24&lt;&gt;"",'1'!E24,"")</f>
        <v/>
      </c>
      <c r="G74" s="380" t="s">
        <v>130</v>
      </c>
      <c r="H74" s="210" t="str">
        <f>IF(G74="未実施","未実施の理由",IF(G74="不要","不要と判断した理由",IF(G74="実施済","対策の内容","")))</f>
        <v/>
      </c>
      <c r="I74" s="357" t="s">
        <v>130</v>
      </c>
      <c r="J74" s="210" t="str">
        <f>IF(I74="未実施","未実施の理由",IF(I74="不要","不要と判断した理由",IF(I74="実施済","対策の内容","")))</f>
        <v/>
      </c>
      <c r="K74" s="357" t="s">
        <v>130</v>
      </c>
      <c r="L74" s="210" t="str">
        <f>IF(K74="未実施","未実施の理由",IF(K74="不要","不要と判断した理由",IF(K74="実施済","対策の内容","")))</f>
        <v/>
      </c>
      <c r="M74" s="357" t="s">
        <v>130</v>
      </c>
      <c r="N74" s="210" t="str">
        <f>IF(M74="未実施","未実施の理由",IF(M74="不要","不要と判断した理由",IF(M74="実施済","対策の内容","")))</f>
        <v/>
      </c>
      <c r="O74" s="357" t="s">
        <v>130</v>
      </c>
      <c r="P74" s="210" t="str">
        <f>IF(O74="未実施","未実施の理由",IF(O74="不要","不要と判断した理由",IF(O74="実施済","対策の内容","")))</f>
        <v/>
      </c>
      <c r="Q74" s="357" t="s">
        <v>130</v>
      </c>
      <c r="R74" s="210" t="str">
        <f>IF(Q74="未実施","未実施の理由",IF(Q74="不要","不要と判断した理由",IF(Q74="実施済","対策の内容","")))</f>
        <v/>
      </c>
      <c r="S74" s="357" t="s">
        <v>130</v>
      </c>
      <c r="T74" s="210" t="str">
        <f>IF(S74="未実施","未実施の理由",IF(S74="不要","不要と判断した理由",IF(S74="実施済","対策の内容","")))</f>
        <v/>
      </c>
      <c r="U74" s="357" t="s">
        <v>130</v>
      </c>
      <c r="V74" s="195" t="str">
        <f>IF(U74="未実施","未実施の理由",IF(U74="不要","不要と判断した理由",IF(U74="実施済","対策の内容","")))</f>
        <v/>
      </c>
      <c r="W74" s="398" t="str">
        <f>IF('3'!V76=0,"",IF('3'!V73&gt;0,"未実施の対策が含まれているため、"&amp;CHAR(10)&amp;"(a)か(b)の可能性",IF('3'!V76&gt;=10,"対策が実施されている／対策が不要なため、"&amp;CHAR(10)&amp;"(c)か(d)の可能性")))</f>
        <v/>
      </c>
      <c r="X74" s="401" t="s">
        <v>130</v>
      </c>
      <c r="Y74" s="438" t="str">
        <f>IF(X74="（a）",$AB$10,IF(X74="（b）",$AB$11,IF(X74="（c）",$AB$12,IF(X74="（d）",$AB$13,""))))</f>
        <v/>
      </c>
      <c r="Z74" s="9"/>
      <c r="AA74" s="28"/>
      <c r="AB74" s="14" t="str">
        <f t="shared" si="0"/>
        <v/>
      </c>
      <c r="AC74" s="14" t="str">
        <f t="shared" si="1"/>
        <v/>
      </c>
      <c r="AD74" s="14" t="str">
        <f t="shared" si="2"/>
        <v/>
      </c>
      <c r="AE74" s="14" t="str">
        <f t="shared" si="3"/>
        <v/>
      </c>
      <c r="AF74" s="14" t="str">
        <f t="shared" si="4"/>
        <v/>
      </c>
    </row>
    <row r="75" spans="2:32" x14ac:dyDescent="0.45">
      <c r="B75" s="7"/>
      <c r="C75" s="351"/>
      <c r="D75" s="361"/>
      <c r="E75" s="351"/>
      <c r="F75" s="177" t="str">
        <f>IF('1'!F24&lt;&gt;"",'1'!F24,"")</f>
        <v/>
      </c>
      <c r="G75" s="381"/>
      <c r="H75" s="407"/>
      <c r="I75" s="358"/>
      <c r="J75" s="404"/>
      <c r="K75" s="358"/>
      <c r="L75" s="404"/>
      <c r="M75" s="358"/>
      <c r="N75" s="404"/>
      <c r="O75" s="358"/>
      <c r="P75" s="404"/>
      <c r="Q75" s="358"/>
      <c r="R75" s="404"/>
      <c r="S75" s="358"/>
      <c r="T75" s="404"/>
      <c r="U75" s="358"/>
      <c r="V75" s="409"/>
      <c r="W75" s="399"/>
      <c r="X75" s="402"/>
      <c r="Y75" s="439"/>
      <c r="Z75" s="9"/>
      <c r="AA75" s="28"/>
      <c r="AB75" s="14" t="str">
        <f t="shared" si="0"/>
        <v/>
      </c>
      <c r="AC75" s="14" t="str">
        <f t="shared" si="1"/>
        <v/>
      </c>
      <c r="AD75" s="14" t="str">
        <f t="shared" si="2"/>
        <v/>
      </c>
      <c r="AE75" s="14" t="str">
        <f t="shared" si="3"/>
        <v/>
      </c>
      <c r="AF75" s="14" t="str">
        <f t="shared" si="4"/>
        <v/>
      </c>
    </row>
    <row r="76" spans="2:32" x14ac:dyDescent="0.45">
      <c r="B76" s="7"/>
      <c r="C76" s="351"/>
      <c r="D76" s="361"/>
      <c r="E76" s="351"/>
      <c r="F76" s="177" t="str">
        <f>IF('1'!G24&lt;&gt;"",'1'!G24,"")</f>
        <v/>
      </c>
      <c r="G76" s="381"/>
      <c r="H76" s="407"/>
      <c r="I76" s="358"/>
      <c r="J76" s="405"/>
      <c r="K76" s="358"/>
      <c r="L76" s="405"/>
      <c r="M76" s="358"/>
      <c r="N76" s="405"/>
      <c r="O76" s="358"/>
      <c r="P76" s="405"/>
      <c r="Q76" s="358"/>
      <c r="R76" s="405"/>
      <c r="S76" s="358"/>
      <c r="T76" s="405"/>
      <c r="U76" s="358"/>
      <c r="V76" s="410"/>
      <c r="W76" s="399"/>
      <c r="X76" s="402"/>
      <c r="Y76" s="439"/>
      <c r="Z76" s="9"/>
      <c r="AA76" s="28"/>
      <c r="AB76" s="14" t="str">
        <f t="shared" si="0"/>
        <v/>
      </c>
      <c r="AC76" s="14" t="str">
        <f t="shared" si="1"/>
        <v/>
      </c>
      <c r="AD76" s="14" t="str">
        <f t="shared" si="2"/>
        <v/>
      </c>
      <c r="AE76" s="14" t="str">
        <f t="shared" si="3"/>
        <v/>
      </c>
      <c r="AF76" s="14" t="str">
        <f t="shared" si="4"/>
        <v/>
      </c>
    </row>
    <row r="77" spans="2:32" x14ac:dyDescent="0.45">
      <c r="B77" s="7"/>
      <c r="C77" s="351"/>
      <c r="D77" s="361"/>
      <c r="E77" s="351"/>
      <c r="F77" s="177" t="str">
        <f>IF('1'!H24&lt;&gt;"",'1'!H24,"")</f>
        <v/>
      </c>
      <c r="G77" s="381"/>
      <c r="H77" s="407"/>
      <c r="I77" s="358"/>
      <c r="J77" s="405"/>
      <c r="K77" s="358"/>
      <c r="L77" s="405"/>
      <c r="M77" s="358"/>
      <c r="N77" s="405"/>
      <c r="O77" s="358"/>
      <c r="P77" s="405"/>
      <c r="Q77" s="358"/>
      <c r="R77" s="405"/>
      <c r="S77" s="358"/>
      <c r="T77" s="405"/>
      <c r="U77" s="358"/>
      <c r="V77" s="410"/>
      <c r="W77" s="399"/>
      <c r="X77" s="402"/>
      <c r="Y77" s="439"/>
      <c r="Z77" s="9"/>
      <c r="AA77" s="28"/>
      <c r="AB77" s="14" t="str">
        <f t="shared" si="0"/>
        <v/>
      </c>
      <c r="AC77" s="14" t="str">
        <f t="shared" si="1"/>
        <v/>
      </c>
      <c r="AD77" s="14" t="str">
        <f t="shared" si="2"/>
        <v/>
      </c>
      <c r="AE77" s="14" t="str">
        <f t="shared" si="3"/>
        <v/>
      </c>
      <c r="AF77" s="14" t="str">
        <f t="shared" si="4"/>
        <v/>
      </c>
    </row>
    <row r="78" spans="2:32" ht="15.6" thickBot="1" x14ac:dyDescent="0.5">
      <c r="B78" s="7"/>
      <c r="C78" s="352"/>
      <c r="D78" s="362"/>
      <c r="E78" s="352"/>
      <c r="F78" s="178" t="str">
        <f>IF('1'!I24&lt;&gt;"",'1'!I24,"")</f>
        <v/>
      </c>
      <c r="G78" s="382"/>
      <c r="H78" s="408"/>
      <c r="I78" s="359"/>
      <c r="J78" s="406"/>
      <c r="K78" s="359"/>
      <c r="L78" s="406"/>
      <c r="M78" s="359"/>
      <c r="N78" s="406"/>
      <c r="O78" s="359"/>
      <c r="P78" s="406"/>
      <c r="Q78" s="359"/>
      <c r="R78" s="406"/>
      <c r="S78" s="359"/>
      <c r="T78" s="406"/>
      <c r="U78" s="359"/>
      <c r="V78" s="411"/>
      <c r="W78" s="400"/>
      <c r="X78" s="403"/>
      <c r="Y78" s="440"/>
      <c r="Z78" s="9"/>
      <c r="AA78" s="28"/>
      <c r="AB78" s="14" t="str">
        <f t="shared" si="0"/>
        <v/>
      </c>
      <c r="AC78" s="14" t="str">
        <f t="shared" si="1"/>
        <v/>
      </c>
      <c r="AD78" s="14" t="str">
        <f t="shared" si="2"/>
        <v/>
      </c>
      <c r="AE78" s="14" t="str">
        <f t="shared" si="3"/>
        <v/>
      </c>
      <c r="AF78" s="14" t="str">
        <f t="shared" si="4"/>
        <v/>
      </c>
    </row>
    <row r="79" spans="2:32" x14ac:dyDescent="0.45">
      <c r="B79" s="7"/>
      <c r="C79" s="350" t="str">
        <f>IF($A$1&gt;0,13,"")</f>
        <v/>
      </c>
      <c r="D79" s="360" t="str">
        <f>IF('1'!D25&lt;&gt;"",'1'!D25,"")</f>
        <v/>
      </c>
      <c r="E79" s="350" t="str">
        <f>'3'!F78</f>
        <v>ー</v>
      </c>
      <c r="F79" s="176" t="str">
        <f>IF('1'!E25&lt;&gt;"",'1'!E25,"")</f>
        <v/>
      </c>
      <c r="G79" s="380" t="s">
        <v>130</v>
      </c>
      <c r="H79" s="210" t="str">
        <f>IF(G79="未実施","未実施の理由",IF(G79="不要","不要と判断した理由",IF(G79="実施済","対策の内容","")))</f>
        <v/>
      </c>
      <c r="I79" s="357" t="s">
        <v>130</v>
      </c>
      <c r="J79" s="210" t="str">
        <f>IF(I79="未実施","未実施の理由",IF(I79="不要","不要と判断した理由",IF(I79="実施済","対策の内容","")))</f>
        <v/>
      </c>
      <c r="K79" s="357" t="s">
        <v>130</v>
      </c>
      <c r="L79" s="210" t="str">
        <f>IF(K79="未実施","未実施の理由",IF(K79="不要","不要と判断した理由",IF(K79="実施済","対策の内容","")))</f>
        <v/>
      </c>
      <c r="M79" s="357" t="s">
        <v>130</v>
      </c>
      <c r="N79" s="210" t="str">
        <f>IF(M79="未実施","未実施の理由",IF(M79="不要","不要と判断した理由",IF(M79="実施済","対策の内容","")))</f>
        <v/>
      </c>
      <c r="O79" s="357" t="s">
        <v>130</v>
      </c>
      <c r="P79" s="210" t="str">
        <f>IF(O79="未実施","未実施の理由",IF(O79="不要","不要と判断した理由",IF(O79="実施済","対策の内容","")))</f>
        <v/>
      </c>
      <c r="Q79" s="357" t="s">
        <v>130</v>
      </c>
      <c r="R79" s="210" t="str">
        <f>IF(Q79="未実施","未実施の理由",IF(Q79="不要","不要と判断した理由",IF(Q79="実施済","対策の内容","")))</f>
        <v/>
      </c>
      <c r="S79" s="357" t="s">
        <v>130</v>
      </c>
      <c r="T79" s="210" t="str">
        <f>IF(S79="未実施","未実施の理由",IF(S79="不要","不要と判断した理由",IF(S79="実施済","対策の内容","")))</f>
        <v/>
      </c>
      <c r="U79" s="357" t="s">
        <v>130</v>
      </c>
      <c r="V79" s="195" t="str">
        <f>IF(U79="未実施","未実施の理由",IF(U79="不要","不要と判断した理由",IF(U79="実施済","対策の内容","")))</f>
        <v/>
      </c>
      <c r="W79" s="398" t="str">
        <f>IF('3'!V81=0,"",IF('3'!V78&gt;0,"未実施の対策が含まれているため、"&amp;CHAR(10)&amp;"(a)か(b)の可能性",IF('3'!V81&gt;=10,"対策が実施されている／対策が不要なため、"&amp;CHAR(10)&amp;"(c)か(d)の可能性")))</f>
        <v/>
      </c>
      <c r="X79" s="401" t="s">
        <v>130</v>
      </c>
      <c r="Y79" s="438" t="str">
        <f>IF(X79="（a）",$AB$10,IF(X79="（b）",$AB$11,IF(X79="（c）",$AB$12,IF(X79="（d）",$AB$13,""))))</f>
        <v/>
      </c>
      <c r="Z79" s="9"/>
      <c r="AA79" s="28"/>
      <c r="AB79" s="14" t="str">
        <f t="shared" si="0"/>
        <v/>
      </c>
      <c r="AC79" s="14" t="str">
        <f t="shared" si="1"/>
        <v/>
      </c>
      <c r="AD79" s="14" t="str">
        <f t="shared" si="2"/>
        <v/>
      </c>
      <c r="AE79" s="14" t="str">
        <f t="shared" si="3"/>
        <v/>
      </c>
      <c r="AF79" s="14" t="str">
        <f t="shared" si="4"/>
        <v/>
      </c>
    </row>
    <row r="80" spans="2:32" x14ac:dyDescent="0.45">
      <c r="B80" s="7"/>
      <c r="C80" s="351"/>
      <c r="D80" s="361"/>
      <c r="E80" s="351"/>
      <c r="F80" s="177" t="str">
        <f>IF('1'!F25&lt;&gt;"",'1'!F25,"")</f>
        <v/>
      </c>
      <c r="G80" s="381"/>
      <c r="H80" s="407"/>
      <c r="I80" s="358"/>
      <c r="J80" s="404"/>
      <c r="K80" s="358"/>
      <c r="L80" s="404"/>
      <c r="M80" s="358"/>
      <c r="N80" s="404"/>
      <c r="O80" s="358"/>
      <c r="P80" s="404"/>
      <c r="Q80" s="358"/>
      <c r="R80" s="404"/>
      <c r="S80" s="358"/>
      <c r="T80" s="404"/>
      <c r="U80" s="358"/>
      <c r="V80" s="409"/>
      <c r="W80" s="399"/>
      <c r="X80" s="402"/>
      <c r="Y80" s="439"/>
      <c r="Z80" s="9"/>
      <c r="AA80" s="28"/>
      <c r="AB80" s="14" t="str">
        <f t="shared" si="0"/>
        <v/>
      </c>
      <c r="AC80" s="14" t="str">
        <f t="shared" si="1"/>
        <v/>
      </c>
      <c r="AD80" s="14" t="str">
        <f t="shared" si="2"/>
        <v/>
      </c>
      <c r="AE80" s="14" t="str">
        <f t="shared" si="3"/>
        <v/>
      </c>
      <c r="AF80" s="14" t="str">
        <f t="shared" si="4"/>
        <v/>
      </c>
    </row>
    <row r="81" spans="2:32" x14ac:dyDescent="0.45">
      <c r="B81" s="7"/>
      <c r="C81" s="351"/>
      <c r="D81" s="361"/>
      <c r="E81" s="351"/>
      <c r="F81" s="177" t="str">
        <f>IF('1'!G25&lt;&gt;"",'1'!G25,"")</f>
        <v/>
      </c>
      <c r="G81" s="381"/>
      <c r="H81" s="407"/>
      <c r="I81" s="358"/>
      <c r="J81" s="405"/>
      <c r="K81" s="358"/>
      <c r="L81" s="405"/>
      <c r="M81" s="358"/>
      <c r="N81" s="405"/>
      <c r="O81" s="358"/>
      <c r="P81" s="405"/>
      <c r="Q81" s="358"/>
      <c r="R81" s="405"/>
      <c r="S81" s="358"/>
      <c r="T81" s="405"/>
      <c r="U81" s="358"/>
      <c r="V81" s="410"/>
      <c r="W81" s="399"/>
      <c r="X81" s="402"/>
      <c r="Y81" s="439"/>
      <c r="Z81" s="9"/>
      <c r="AA81" s="28"/>
      <c r="AB81" s="14" t="str">
        <f t="shared" si="0"/>
        <v/>
      </c>
      <c r="AC81" s="14" t="str">
        <f t="shared" si="1"/>
        <v/>
      </c>
      <c r="AD81" s="14" t="str">
        <f t="shared" si="2"/>
        <v/>
      </c>
      <c r="AE81" s="14" t="str">
        <f t="shared" si="3"/>
        <v/>
      </c>
      <c r="AF81" s="14" t="str">
        <f t="shared" si="4"/>
        <v/>
      </c>
    </row>
    <row r="82" spans="2:32" x14ac:dyDescent="0.45">
      <c r="B82" s="7"/>
      <c r="C82" s="351"/>
      <c r="D82" s="361"/>
      <c r="E82" s="351"/>
      <c r="F82" s="177" t="str">
        <f>IF('1'!H25&lt;&gt;"",'1'!H25,"")</f>
        <v/>
      </c>
      <c r="G82" s="381"/>
      <c r="H82" s="407"/>
      <c r="I82" s="358"/>
      <c r="J82" s="405"/>
      <c r="K82" s="358"/>
      <c r="L82" s="405"/>
      <c r="M82" s="358"/>
      <c r="N82" s="405"/>
      <c r="O82" s="358"/>
      <c r="P82" s="405"/>
      <c r="Q82" s="358"/>
      <c r="R82" s="405"/>
      <c r="S82" s="358"/>
      <c r="T82" s="405"/>
      <c r="U82" s="358"/>
      <c r="V82" s="410"/>
      <c r="W82" s="399"/>
      <c r="X82" s="402"/>
      <c r="Y82" s="439"/>
      <c r="Z82" s="9"/>
      <c r="AA82" s="28"/>
      <c r="AB82" s="14" t="str">
        <f t="shared" si="0"/>
        <v/>
      </c>
      <c r="AC82" s="14" t="str">
        <f t="shared" si="1"/>
        <v/>
      </c>
      <c r="AD82" s="14" t="str">
        <f t="shared" si="2"/>
        <v/>
      </c>
      <c r="AE82" s="14" t="str">
        <f t="shared" si="3"/>
        <v/>
      </c>
      <c r="AF82" s="14" t="str">
        <f t="shared" si="4"/>
        <v/>
      </c>
    </row>
    <row r="83" spans="2:32" ht="15.6" thickBot="1" x14ac:dyDescent="0.5">
      <c r="B83" s="7"/>
      <c r="C83" s="352"/>
      <c r="D83" s="362"/>
      <c r="E83" s="352"/>
      <c r="F83" s="178" t="str">
        <f>IF('1'!I25&lt;&gt;"",'1'!I25,"")</f>
        <v/>
      </c>
      <c r="G83" s="382"/>
      <c r="H83" s="408"/>
      <c r="I83" s="359"/>
      <c r="J83" s="406"/>
      <c r="K83" s="359"/>
      <c r="L83" s="406"/>
      <c r="M83" s="359"/>
      <c r="N83" s="406"/>
      <c r="O83" s="359"/>
      <c r="P83" s="406"/>
      <c r="Q83" s="359"/>
      <c r="R83" s="406"/>
      <c r="S83" s="359"/>
      <c r="T83" s="406"/>
      <c r="U83" s="359"/>
      <c r="V83" s="411"/>
      <c r="W83" s="400"/>
      <c r="X83" s="403"/>
      <c r="Y83" s="440"/>
      <c r="Z83" s="9"/>
      <c r="AA83" s="28"/>
      <c r="AB83" s="14" t="str">
        <f t="shared" si="0"/>
        <v/>
      </c>
      <c r="AC83" s="14" t="str">
        <f t="shared" si="1"/>
        <v/>
      </c>
      <c r="AD83" s="14" t="str">
        <f t="shared" si="2"/>
        <v/>
      </c>
      <c r="AE83" s="14" t="str">
        <f t="shared" si="3"/>
        <v/>
      </c>
      <c r="AF83" s="14" t="str">
        <f t="shared" si="4"/>
        <v/>
      </c>
    </row>
    <row r="84" spans="2:32" x14ac:dyDescent="0.45">
      <c r="B84" s="7"/>
      <c r="C84" s="350" t="str">
        <f>IF($A$1&gt;0,14,"")</f>
        <v/>
      </c>
      <c r="D84" s="360" t="str">
        <f>IF('1'!D26&lt;&gt;"",'1'!D26,"")</f>
        <v/>
      </c>
      <c r="E84" s="350" t="str">
        <f>'3'!F83</f>
        <v>ー</v>
      </c>
      <c r="F84" s="176" t="str">
        <f>IF('1'!E26&lt;&gt;"",'1'!E26,"")</f>
        <v/>
      </c>
      <c r="G84" s="380" t="s">
        <v>130</v>
      </c>
      <c r="H84" s="210" t="str">
        <f>IF(G84="未実施","未実施の理由",IF(G84="不要","不要と判断した理由",IF(G84="実施済","対策の内容","")))</f>
        <v/>
      </c>
      <c r="I84" s="357" t="s">
        <v>130</v>
      </c>
      <c r="J84" s="210" t="str">
        <f>IF(I84="未実施","未実施の理由",IF(I84="不要","不要と判断した理由",IF(I84="実施済","対策の内容","")))</f>
        <v/>
      </c>
      <c r="K84" s="357" t="s">
        <v>130</v>
      </c>
      <c r="L84" s="210" t="str">
        <f>IF(K84="未実施","未実施の理由",IF(K84="不要","不要と判断した理由",IF(K84="実施済","対策の内容","")))</f>
        <v/>
      </c>
      <c r="M84" s="357" t="s">
        <v>130</v>
      </c>
      <c r="N84" s="210" t="str">
        <f>IF(M84="未実施","未実施の理由",IF(M84="不要","不要と判断した理由",IF(M84="実施済","対策の内容","")))</f>
        <v/>
      </c>
      <c r="O84" s="357" t="s">
        <v>130</v>
      </c>
      <c r="P84" s="210" t="str">
        <f>IF(O84="未実施","未実施の理由",IF(O84="不要","不要と判断した理由",IF(O84="実施済","対策の内容","")))</f>
        <v/>
      </c>
      <c r="Q84" s="357" t="s">
        <v>130</v>
      </c>
      <c r="R84" s="210" t="str">
        <f>IF(Q84="未実施","未実施の理由",IF(Q84="不要","不要と判断した理由",IF(Q84="実施済","対策の内容","")))</f>
        <v/>
      </c>
      <c r="S84" s="357" t="s">
        <v>130</v>
      </c>
      <c r="T84" s="210" t="str">
        <f>IF(S84="未実施","未実施の理由",IF(S84="不要","不要と判断した理由",IF(S84="実施済","対策の内容","")))</f>
        <v/>
      </c>
      <c r="U84" s="357" t="s">
        <v>130</v>
      </c>
      <c r="V84" s="195" t="str">
        <f>IF(U84="未実施","未実施の理由",IF(U84="不要","不要と判断した理由",IF(U84="実施済","対策の内容","")))</f>
        <v/>
      </c>
      <c r="W84" s="398" t="str">
        <f>IF('3'!V86=0,"",IF('3'!V83&gt;0,"未実施の対策が含まれているため、"&amp;CHAR(10)&amp;"(a)か(b)の可能性",IF('3'!V86&gt;=10,"対策が実施されている／対策が不要なため、"&amp;CHAR(10)&amp;"(c)か(d)の可能性")))</f>
        <v/>
      </c>
      <c r="X84" s="401" t="s">
        <v>130</v>
      </c>
      <c r="Y84" s="438" t="str">
        <f>IF(X84="（a）",$AB$10,IF(X84="（b）",$AB$11,IF(X84="（c）",$AB$12,IF(X84="（d）",$AB$13,""))))</f>
        <v/>
      </c>
      <c r="Z84" s="9"/>
      <c r="AA84" s="28"/>
      <c r="AB84" s="14" t="str">
        <f t="shared" ref="AB84:AB118" si="5">IF(AG84=1,"該当せず","")</f>
        <v/>
      </c>
      <c r="AC84" s="14" t="str">
        <f t="shared" ref="AC84:AC118" si="6">IF(AND(AG84=2,AH84=1,AI84=1),"(a)","")</f>
        <v/>
      </c>
      <c r="AD84" s="14" t="str">
        <f t="shared" ref="AD84:AD118" si="7">IF(AND(AG84=2,AH84=1,AI84=2),"(b)","")</f>
        <v/>
      </c>
      <c r="AE84" s="14" t="str">
        <f t="shared" ref="AE84:AE118" si="8">IF(AND(AG84=2,AH84=2,AI84=1),"(c)","")</f>
        <v/>
      </c>
      <c r="AF84" s="14" t="str">
        <f t="shared" ref="AF84:AF118" si="9">IF(AND(AG84=2,AH84=2,AI84=2),"(d)","")</f>
        <v/>
      </c>
    </row>
    <row r="85" spans="2:32" x14ac:dyDescent="0.45">
      <c r="B85" s="7"/>
      <c r="C85" s="351"/>
      <c r="D85" s="361"/>
      <c r="E85" s="351"/>
      <c r="F85" s="177" t="str">
        <f>IF('1'!F26&lt;&gt;"",'1'!F26,"")</f>
        <v/>
      </c>
      <c r="G85" s="381"/>
      <c r="H85" s="407"/>
      <c r="I85" s="358"/>
      <c r="J85" s="404"/>
      <c r="K85" s="358"/>
      <c r="L85" s="404"/>
      <c r="M85" s="358"/>
      <c r="N85" s="404"/>
      <c r="O85" s="358"/>
      <c r="P85" s="404"/>
      <c r="Q85" s="358"/>
      <c r="R85" s="404"/>
      <c r="S85" s="358"/>
      <c r="T85" s="404"/>
      <c r="U85" s="358"/>
      <c r="V85" s="409"/>
      <c r="W85" s="399"/>
      <c r="X85" s="402"/>
      <c r="Y85" s="439"/>
      <c r="Z85" s="9"/>
      <c r="AA85" s="28"/>
      <c r="AB85" s="14" t="str">
        <f t="shared" si="5"/>
        <v/>
      </c>
      <c r="AC85" s="14" t="str">
        <f t="shared" si="6"/>
        <v/>
      </c>
      <c r="AD85" s="14" t="str">
        <f t="shared" si="7"/>
        <v/>
      </c>
      <c r="AE85" s="14" t="str">
        <f t="shared" si="8"/>
        <v/>
      </c>
      <c r="AF85" s="14" t="str">
        <f t="shared" si="9"/>
        <v/>
      </c>
    </row>
    <row r="86" spans="2:32" x14ac:dyDescent="0.45">
      <c r="B86" s="7"/>
      <c r="C86" s="351"/>
      <c r="D86" s="361"/>
      <c r="E86" s="351"/>
      <c r="F86" s="177" t="str">
        <f>IF('1'!G26&lt;&gt;"",'1'!G26,"")</f>
        <v/>
      </c>
      <c r="G86" s="381"/>
      <c r="H86" s="407"/>
      <c r="I86" s="358"/>
      <c r="J86" s="405"/>
      <c r="K86" s="358"/>
      <c r="L86" s="405"/>
      <c r="M86" s="358"/>
      <c r="N86" s="405"/>
      <c r="O86" s="358"/>
      <c r="P86" s="405"/>
      <c r="Q86" s="358"/>
      <c r="R86" s="405"/>
      <c r="S86" s="358"/>
      <c r="T86" s="405"/>
      <c r="U86" s="358"/>
      <c r="V86" s="410"/>
      <c r="W86" s="399"/>
      <c r="X86" s="402"/>
      <c r="Y86" s="439"/>
      <c r="Z86" s="9"/>
      <c r="AA86" s="28"/>
      <c r="AB86" s="14" t="str">
        <f t="shared" si="5"/>
        <v/>
      </c>
      <c r="AC86" s="14" t="str">
        <f t="shared" si="6"/>
        <v/>
      </c>
      <c r="AD86" s="14" t="str">
        <f t="shared" si="7"/>
        <v/>
      </c>
      <c r="AE86" s="14" t="str">
        <f t="shared" si="8"/>
        <v/>
      </c>
      <c r="AF86" s="14" t="str">
        <f t="shared" si="9"/>
        <v/>
      </c>
    </row>
    <row r="87" spans="2:32" x14ac:dyDescent="0.45">
      <c r="B87" s="7"/>
      <c r="C87" s="351"/>
      <c r="D87" s="361"/>
      <c r="E87" s="351"/>
      <c r="F87" s="177" t="str">
        <f>IF('1'!H26&lt;&gt;"",'1'!H26,"")</f>
        <v/>
      </c>
      <c r="G87" s="381"/>
      <c r="H87" s="407"/>
      <c r="I87" s="358"/>
      <c r="J87" s="405"/>
      <c r="K87" s="358"/>
      <c r="L87" s="405"/>
      <c r="M87" s="358"/>
      <c r="N87" s="405"/>
      <c r="O87" s="358"/>
      <c r="P87" s="405"/>
      <c r="Q87" s="358"/>
      <c r="R87" s="405"/>
      <c r="S87" s="358"/>
      <c r="T87" s="405"/>
      <c r="U87" s="358"/>
      <c r="V87" s="410"/>
      <c r="W87" s="399"/>
      <c r="X87" s="402"/>
      <c r="Y87" s="439"/>
      <c r="Z87" s="9"/>
      <c r="AA87" s="28"/>
      <c r="AB87" s="14" t="str">
        <f t="shared" si="5"/>
        <v/>
      </c>
      <c r="AC87" s="14" t="str">
        <f t="shared" si="6"/>
        <v/>
      </c>
      <c r="AD87" s="14" t="str">
        <f t="shared" si="7"/>
        <v/>
      </c>
      <c r="AE87" s="14" t="str">
        <f t="shared" si="8"/>
        <v/>
      </c>
      <c r="AF87" s="14" t="str">
        <f t="shared" si="9"/>
        <v/>
      </c>
    </row>
    <row r="88" spans="2:32" ht="15.6" thickBot="1" x14ac:dyDescent="0.5">
      <c r="B88" s="7"/>
      <c r="C88" s="352"/>
      <c r="D88" s="362"/>
      <c r="E88" s="352"/>
      <c r="F88" s="178" t="str">
        <f>IF('1'!I26&lt;&gt;"",'1'!I26,"")</f>
        <v/>
      </c>
      <c r="G88" s="382"/>
      <c r="H88" s="408"/>
      <c r="I88" s="359"/>
      <c r="J88" s="406"/>
      <c r="K88" s="359"/>
      <c r="L88" s="406"/>
      <c r="M88" s="359"/>
      <c r="N88" s="406"/>
      <c r="O88" s="359"/>
      <c r="P88" s="406"/>
      <c r="Q88" s="359"/>
      <c r="R88" s="406"/>
      <c r="S88" s="359"/>
      <c r="T88" s="406"/>
      <c r="U88" s="359"/>
      <c r="V88" s="411"/>
      <c r="W88" s="400"/>
      <c r="X88" s="403"/>
      <c r="Y88" s="440"/>
      <c r="Z88" s="9"/>
      <c r="AA88" s="28"/>
      <c r="AB88" s="14" t="str">
        <f t="shared" si="5"/>
        <v/>
      </c>
      <c r="AC88" s="14" t="str">
        <f t="shared" si="6"/>
        <v/>
      </c>
      <c r="AD88" s="14" t="str">
        <f t="shared" si="7"/>
        <v/>
      </c>
      <c r="AE88" s="14" t="str">
        <f t="shared" si="8"/>
        <v/>
      </c>
      <c r="AF88" s="14" t="str">
        <f t="shared" si="9"/>
        <v/>
      </c>
    </row>
    <row r="89" spans="2:32" x14ac:dyDescent="0.45">
      <c r="B89" s="7"/>
      <c r="C89" s="350" t="str">
        <f>IF($A$1&gt;0,15,"")</f>
        <v/>
      </c>
      <c r="D89" s="360" t="str">
        <f>IF('1'!D27&lt;&gt;"",'1'!D27,"")</f>
        <v/>
      </c>
      <c r="E89" s="350" t="str">
        <f>'3'!F88</f>
        <v>ー</v>
      </c>
      <c r="F89" s="176" t="str">
        <f>IF('1'!E27&lt;&gt;"",'1'!E27,"")</f>
        <v/>
      </c>
      <c r="G89" s="380" t="s">
        <v>130</v>
      </c>
      <c r="H89" s="210" t="str">
        <f>IF(G89="未実施","未実施の理由",IF(G89="不要","不要と判断した理由",IF(G89="実施済","対策の内容","")))</f>
        <v/>
      </c>
      <c r="I89" s="357" t="s">
        <v>130</v>
      </c>
      <c r="J89" s="210" t="str">
        <f>IF(I89="未実施","未実施の理由",IF(I89="不要","不要と判断した理由",IF(I89="実施済","対策の内容","")))</f>
        <v/>
      </c>
      <c r="K89" s="357" t="s">
        <v>130</v>
      </c>
      <c r="L89" s="210" t="str">
        <f>IF(K89="未実施","未実施の理由",IF(K89="不要","不要と判断した理由",IF(K89="実施済","対策の内容","")))</f>
        <v/>
      </c>
      <c r="M89" s="357" t="s">
        <v>130</v>
      </c>
      <c r="N89" s="210" t="str">
        <f>IF(M89="未実施","未実施の理由",IF(M89="不要","不要と判断した理由",IF(M89="実施済","対策の内容","")))</f>
        <v/>
      </c>
      <c r="O89" s="357" t="s">
        <v>130</v>
      </c>
      <c r="P89" s="210" t="str">
        <f>IF(O89="未実施","未実施の理由",IF(O89="不要","不要と判断した理由",IF(O89="実施済","対策の内容","")))</f>
        <v/>
      </c>
      <c r="Q89" s="357" t="s">
        <v>130</v>
      </c>
      <c r="R89" s="210" t="str">
        <f>IF(Q89="未実施","未実施の理由",IF(Q89="不要","不要と判断した理由",IF(Q89="実施済","対策の内容","")))</f>
        <v/>
      </c>
      <c r="S89" s="357" t="s">
        <v>130</v>
      </c>
      <c r="T89" s="210" t="str">
        <f>IF(S89="未実施","未実施の理由",IF(S89="不要","不要と判断した理由",IF(S89="実施済","対策の内容","")))</f>
        <v/>
      </c>
      <c r="U89" s="357" t="s">
        <v>130</v>
      </c>
      <c r="V89" s="195" t="str">
        <f>IF(U89="未実施","未実施の理由",IF(U89="不要","不要と判断した理由",IF(U89="実施済","対策の内容","")))</f>
        <v/>
      </c>
      <c r="W89" s="398" t="str">
        <f>IF('3'!V91=0,"",IF('3'!V88&gt;0,"未実施の対策が含まれているため、"&amp;CHAR(10)&amp;"(a)か(b)の可能性",IF('3'!V91&gt;=10,"対策が実施されている／対策が不要なため、"&amp;CHAR(10)&amp;"(c)か(d)の可能性")))</f>
        <v/>
      </c>
      <c r="X89" s="401" t="s">
        <v>130</v>
      </c>
      <c r="Y89" s="438" t="str">
        <f>IF(X89="（a）",$AB$10,IF(X89="（b）",$AB$11,IF(X89="（c）",$AB$12,IF(X89="（d）",$AB$13,""))))</f>
        <v/>
      </c>
      <c r="Z89" s="9"/>
      <c r="AA89" s="28"/>
      <c r="AB89" s="14" t="str">
        <f t="shared" si="5"/>
        <v/>
      </c>
      <c r="AC89" s="14" t="str">
        <f t="shared" si="6"/>
        <v/>
      </c>
      <c r="AD89" s="14" t="str">
        <f t="shared" si="7"/>
        <v/>
      </c>
      <c r="AE89" s="14" t="str">
        <f t="shared" si="8"/>
        <v/>
      </c>
      <c r="AF89" s="14" t="str">
        <f t="shared" si="9"/>
        <v/>
      </c>
    </row>
    <row r="90" spans="2:32" x14ac:dyDescent="0.45">
      <c r="B90" s="7"/>
      <c r="C90" s="351"/>
      <c r="D90" s="361"/>
      <c r="E90" s="351"/>
      <c r="F90" s="177" t="str">
        <f>IF('1'!F27&lt;&gt;"",'1'!F27,"")</f>
        <v/>
      </c>
      <c r="G90" s="381"/>
      <c r="H90" s="407"/>
      <c r="I90" s="358"/>
      <c r="J90" s="404"/>
      <c r="K90" s="358"/>
      <c r="L90" s="404"/>
      <c r="M90" s="358"/>
      <c r="N90" s="404"/>
      <c r="O90" s="358"/>
      <c r="P90" s="404"/>
      <c r="Q90" s="358"/>
      <c r="R90" s="404"/>
      <c r="S90" s="358"/>
      <c r="T90" s="404"/>
      <c r="U90" s="358"/>
      <c r="V90" s="409"/>
      <c r="W90" s="399"/>
      <c r="X90" s="402"/>
      <c r="Y90" s="439"/>
      <c r="Z90" s="9"/>
      <c r="AA90" s="28"/>
      <c r="AB90" s="14" t="str">
        <f t="shared" si="5"/>
        <v/>
      </c>
      <c r="AC90" s="14" t="str">
        <f t="shared" si="6"/>
        <v/>
      </c>
      <c r="AD90" s="14" t="str">
        <f t="shared" si="7"/>
        <v/>
      </c>
      <c r="AE90" s="14" t="str">
        <f t="shared" si="8"/>
        <v/>
      </c>
      <c r="AF90" s="14" t="str">
        <f t="shared" si="9"/>
        <v/>
      </c>
    </row>
    <row r="91" spans="2:32" x14ac:dyDescent="0.45">
      <c r="B91" s="7"/>
      <c r="C91" s="351"/>
      <c r="D91" s="361"/>
      <c r="E91" s="351"/>
      <c r="F91" s="177" t="str">
        <f>IF('1'!G27&lt;&gt;"",'1'!G27,"")</f>
        <v/>
      </c>
      <c r="G91" s="381"/>
      <c r="H91" s="407"/>
      <c r="I91" s="358"/>
      <c r="J91" s="405"/>
      <c r="K91" s="358"/>
      <c r="L91" s="405"/>
      <c r="M91" s="358"/>
      <c r="N91" s="405"/>
      <c r="O91" s="358"/>
      <c r="P91" s="405"/>
      <c r="Q91" s="358"/>
      <c r="R91" s="405"/>
      <c r="S91" s="358"/>
      <c r="T91" s="405"/>
      <c r="U91" s="358"/>
      <c r="V91" s="410"/>
      <c r="W91" s="399"/>
      <c r="X91" s="402"/>
      <c r="Y91" s="439"/>
      <c r="Z91" s="9"/>
      <c r="AA91" s="28"/>
      <c r="AB91" s="14" t="str">
        <f t="shared" si="5"/>
        <v/>
      </c>
      <c r="AC91" s="14" t="str">
        <f t="shared" si="6"/>
        <v/>
      </c>
      <c r="AD91" s="14" t="str">
        <f t="shared" si="7"/>
        <v/>
      </c>
      <c r="AE91" s="14" t="str">
        <f t="shared" si="8"/>
        <v/>
      </c>
      <c r="AF91" s="14" t="str">
        <f t="shared" si="9"/>
        <v/>
      </c>
    </row>
    <row r="92" spans="2:32" x14ac:dyDescent="0.45">
      <c r="B92" s="7"/>
      <c r="C92" s="351"/>
      <c r="D92" s="361"/>
      <c r="E92" s="351"/>
      <c r="F92" s="177" t="str">
        <f>IF('1'!H27&lt;&gt;"",'1'!H27,"")</f>
        <v/>
      </c>
      <c r="G92" s="381"/>
      <c r="H92" s="407"/>
      <c r="I92" s="358"/>
      <c r="J92" s="405"/>
      <c r="K92" s="358"/>
      <c r="L92" s="405"/>
      <c r="M92" s="358"/>
      <c r="N92" s="405"/>
      <c r="O92" s="358"/>
      <c r="P92" s="405"/>
      <c r="Q92" s="358"/>
      <c r="R92" s="405"/>
      <c r="S92" s="358"/>
      <c r="T92" s="405"/>
      <c r="U92" s="358"/>
      <c r="V92" s="410"/>
      <c r="W92" s="399"/>
      <c r="X92" s="402"/>
      <c r="Y92" s="439"/>
      <c r="Z92" s="9"/>
      <c r="AA92" s="28"/>
      <c r="AB92" s="14" t="str">
        <f t="shared" si="5"/>
        <v/>
      </c>
      <c r="AC92" s="14" t="str">
        <f t="shared" si="6"/>
        <v/>
      </c>
      <c r="AD92" s="14" t="str">
        <f t="shared" si="7"/>
        <v/>
      </c>
      <c r="AE92" s="14" t="str">
        <f t="shared" si="8"/>
        <v/>
      </c>
      <c r="AF92" s="14" t="str">
        <f t="shared" si="9"/>
        <v/>
      </c>
    </row>
    <row r="93" spans="2:32" ht="15.6" thickBot="1" x14ac:dyDescent="0.5">
      <c r="B93" s="7"/>
      <c r="C93" s="352"/>
      <c r="D93" s="362"/>
      <c r="E93" s="352"/>
      <c r="F93" s="178" t="str">
        <f>IF('1'!I27&lt;&gt;"",'1'!I27,"")</f>
        <v/>
      </c>
      <c r="G93" s="382"/>
      <c r="H93" s="408"/>
      <c r="I93" s="359"/>
      <c r="J93" s="406"/>
      <c r="K93" s="359"/>
      <c r="L93" s="406"/>
      <c r="M93" s="359"/>
      <c r="N93" s="406"/>
      <c r="O93" s="359"/>
      <c r="P93" s="406"/>
      <c r="Q93" s="359"/>
      <c r="R93" s="406"/>
      <c r="S93" s="359"/>
      <c r="T93" s="406"/>
      <c r="U93" s="359"/>
      <c r="V93" s="411"/>
      <c r="W93" s="400"/>
      <c r="X93" s="403"/>
      <c r="Y93" s="440"/>
      <c r="Z93" s="9"/>
      <c r="AA93" s="28"/>
      <c r="AB93" s="14" t="str">
        <f t="shared" si="5"/>
        <v/>
      </c>
      <c r="AC93" s="14" t="str">
        <f t="shared" si="6"/>
        <v/>
      </c>
      <c r="AD93" s="14" t="str">
        <f t="shared" si="7"/>
        <v/>
      </c>
      <c r="AE93" s="14" t="str">
        <f t="shared" si="8"/>
        <v/>
      </c>
      <c r="AF93" s="14" t="str">
        <f t="shared" si="9"/>
        <v/>
      </c>
    </row>
    <row r="94" spans="2:32" x14ac:dyDescent="0.45">
      <c r="B94" s="7"/>
      <c r="C94" s="350" t="str">
        <f>IF($A$1&gt;0,16,"")</f>
        <v/>
      </c>
      <c r="D94" s="360" t="str">
        <f>IF('1'!D28&lt;&gt;"",'1'!D28,"")</f>
        <v/>
      </c>
      <c r="E94" s="350" t="str">
        <f>'3'!F93</f>
        <v>ー</v>
      </c>
      <c r="F94" s="176" t="str">
        <f>IF('1'!E28&lt;&gt;"",'1'!E28,"")</f>
        <v/>
      </c>
      <c r="G94" s="380" t="s">
        <v>130</v>
      </c>
      <c r="H94" s="210" t="str">
        <f>IF(G94="未実施","未実施の理由",IF(G94="不要","不要と判断した理由",IF(G94="実施済","対策の内容","")))</f>
        <v/>
      </c>
      <c r="I94" s="357" t="s">
        <v>130</v>
      </c>
      <c r="J94" s="210" t="str">
        <f>IF(I94="未実施","未実施の理由",IF(I94="不要","不要と判断した理由",IF(I94="実施済","対策の内容","")))</f>
        <v/>
      </c>
      <c r="K94" s="357" t="s">
        <v>130</v>
      </c>
      <c r="L94" s="210" t="str">
        <f>IF(K94="未実施","未実施の理由",IF(K94="不要","不要と判断した理由",IF(K94="実施済","対策の内容","")))</f>
        <v/>
      </c>
      <c r="M94" s="357" t="s">
        <v>130</v>
      </c>
      <c r="N94" s="210" t="str">
        <f>IF(M94="未実施","未実施の理由",IF(M94="不要","不要と判断した理由",IF(M94="実施済","対策の内容","")))</f>
        <v/>
      </c>
      <c r="O94" s="357" t="s">
        <v>130</v>
      </c>
      <c r="P94" s="210" t="str">
        <f>IF(O94="未実施","未実施の理由",IF(O94="不要","不要と判断した理由",IF(O94="実施済","対策の内容","")))</f>
        <v/>
      </c>
      <c r="Q94" s="357" t="s">
        <v>130</v>
      </c>
      <c r="R94" s="210" t="str">
        <f>IF(Q94="未実施","未実施の理由",IF(Q94="不要","不要と判断した理由",IF(Q94="実施済","対策の内容","")))</f>
        <v/>
      </c>
      <c r="S94" s="357" t="s">
        <v>130</v>
      </c>
      <c r="T94" s="210" t="str">
        <f>IF(S94="未実施","未実施の理由",IF(S94="不要","不要と判断した理由",IF(S94="実施済","対策の内容","")))</f>
        <v/>
      </c>
      <c r="U94" s="357" t="s">
        <v>130</v>
      </c>
      <c r="V94" s="195" t="str">
        <f>IF(U94="未実施","未実施の理由",IF(U94="不要","不要と判断した理由",IF(U94="実施済","対策の内容","")))</f>
        <v/>
      </c>
      <c r="W94" s="398" t="str">
        <f>IF('3'!V96=0,"",IF('3'!V93&gt;0,"未実施の対策が含まれているため、"&amp;CHAR(10)&amp;"(a)か(b)の可能性",IF('3'!V96&gt;=10,"対策が実施されている／対策が不要なため、"&amp;CHAR(10)&amp;"(c)か(d)の可能性")))</f>
        <v/>
      </c>
      <c r="X94" s="401" t="s">
        <v>130</v>
      </c>
      <c r="Y94" s="438" t="str">
        <f>IF(X94="（a）",$AB$10,IF(X94="（b）",$AB$11,IF(X94="（c）",$AB$12,IF(X94="（d）",$AB$13,""))))</f>
        <v/>
      </c>
      <c r="Z94" s="9"/>
      <c r="AA94" s="28"/>
      <c r="AB94" s="14" t="str">
        <f t="shared" si="5"/>
        <v/>
      </c>
      <c r="AC94" s="14" t="str">
        <f t="shared" si="6"/>
        <v/>
      </c>
      <c r="AD94" s="14" t="str">
        <f t="shared" si="7"/>
        <v/>
      </c>
      <c r="AE94" s="14" t="str">
        <f t="shared" si="8"/>
        <v/>
      </c>
      <c r="AF94" s="14" t="str">
        <f t="shared" si="9"/>
        <v/>
      </c>
    </row>
    <row r="95" spans="2:32" x14ac:dyDescent="0.45">
      <c r="B95" s="7"/>
      <c r="C95" s="351"/>
      <c r="D95" s="361"/>
      <c r="E95" s="351"/>
      <c r="F95" s="177" t="str">
        <f>IF('1'!F28&lt;&gt;"",'1'!F28,"")</f>
        <v/>
      </c>
      <c r="G95" s="381"/>
      <c r="H95" s="407"/>
      <c r="I95" s="358"/>
      <c r="J95" s="404"/>
      <c r="K95" s="358"/>
      <c r="L95" s="404"/>
      <c r="M95" s="358"/>
      <c r="N95" s="404"/>
      <c r="O95" s="358"/>
      <c r="P95" s="404"/>
      <c r="Q95" s="358"/>
      <c r="R95" s="404"/>
      <c r="S95" s="358"/>
      <c r="T95" s="404"/>
      <c r="U95" s="358"/>
      <c r="V95" s="409"/>
      <c r="W95" s="399"/>
      <c r="X95" s="402"/>
      <c r="Y95" s="439"/>
      <c r="Z95" s="9"/>
      <c r="AA95" s="28"/>
      <c r="AB95" s="14" t="str">
        <f t="shared" si="5"/>
        <v/>
      </c>
      <c r="AC95" s="14" t="str">
        <f t="shared" si="6"/>
        <v/>
      </c>
      <c r="AD95" s="14" t="str">
        <f t="shared" si="7"/>
        <v/>
      </c>
      <c r="AE95" s="14" t="str">
        <f t="shared" si="8"/>
        <v/>
      </c>
      <c r="AF95" s="14" t="str">
        <f t="shared" si="9"/>
        <v/>
      </c>
    </row>
    <row r="96" spans="2:32" x14ac:dyDescent="0.45">
      <c r="B96" s="7"/>
      <c r="C96" s="351"/>
      <c r="D96" s="361"/>
      <c r="E96" s="351"/>
      <c r="F96" s="177" t="str">
        <f>IF('1'!G28&lt;&gt;"",'1'!G28,"")</f>
        <v/>
      </c>
      <c r="G96" s="381"/>
      <c r="H96" s="407"/>
      <c r="I96" s="358"/>
      <c r="J96" s="405"/>
      <c r="K96" s="358"/>
      <c r="L96" s="405"/>
      <c r="M96" s="358"/>
      <c r="N96" s="405"/>
      <c r="O96" s="358"/>
      <c r="P96" s="405"/>
      <c r="Q96" s="358"/>
      <c r="R96" s="405"/>
      <c r="S96" s="358"/>
      <c r="T96" s="405"/>
      <c r="U96" s="358"/>
      <c r="V96" s="410"/>
      <c r="W96" s="399"/>
      <c r="X96" s="402"/>
      <c r="Y96" s="439"/>
      <c r="Z96" s="9"/>
      <c r="AA96" s="28"/>
      <c r="AB96" s="14" t="str">
        <f t="shared" si="5"/>
        <v/>
      </c>
      <c r="AC96" s="14" t="str">
        <f t="shared" si="6"/>
        <v/>
      </c>
      <c r="AD96" s="14" t="str">
        <f t="shared" si="7"/>
        <v/>
      </c>
      <c r="AE96" s="14" t="str">
        <f t="shared" si="8"/>
        <v/>
      </c>
      <c r="AF96" s="14" t="str">
        <f t="shared" si="9"/>
        <v/>
      </c>
    </row>
    <row r="97" spans="2:32" x14ac:dyDescent="0.45">
      <c r="B97" s="7"/>
      <c r="C97" s="351"/>
      <c r="D97" s="361"/>
      <c r="E97" s="351"/>
      <c r="F97" s="177" t="str">
        <f>IF('1'!H28&lt;&gt;"",'1'!H28,"")</f>
        <v/>
      </c>
      <c r="G97" s="381"/>
      <c r="H97" s="407"/>
      <c r="I97" s="358"/>
      <c r="J97" s="405"/>
      <c r="K97" s="358"/>
      <c r="L97" s="405"/>
      <c r="M97" s="358"/>
      <c r="N97" s="405"/>
      <c r="O97" s="358"/>
      <c r="P97" s="405"/>
      <c r="Q97" s="358"/>
      <c r="R97" s="405"/>
      <c r="S97" s="358"/>
      <c r="T97" s="405"/>
      <c r="U97" s="358"/>
      <c r="V97" s="410"/>
      <c r="W97" s="399"/>
      <c r="X97" s="402"/>
      <c r="Y97" s="439"/>
      <c r="Z97" s="9"/>
      <c r="AA97" s="28"/>
      <c r="AB97" s="14" t="str">
        <f t="shared" si="5"/>
        <v/>
      </c>
      <c r="AC97" s="14" t="str">
        <f t="shared" si="6"/>
        <v/>
      </c>
      <c r="AD97" s="14" t="str">
        <f t="shared" si="7"/>
        <v/>
      </c>
      <c r="AE97" s="14" t="str">
        <f t="shared" si="8"/>
        <v/>
      </c>
      <c r="AF97" s="14" t="str">
        <f t="shared" si="9"/>
        <v/>
      </c>
    </row>
    <row r="98" spans="2:32" ht="15.6" thickBot="1" x14ac:dyDescent="0.5">
      <c r="B98" s="7"/>
      <c r="C98" s="352"/>
      <c r="D98" s="362"/>
      <c r="E98" s="352"/>
      <c r="F98" s="178" t="str">
        <f>IF('1'!I28&lt;&gt;"",'1'!I28,"")</f>
        <v/>
      </c>
      <c r="G98" s="382"/>
      <c r="H98" s="408"/>
      <c r="I98" s="359"/>
      <c r="J98" s="406"/>
      <c r="K98" s="359"/>
      <c r="L98" s="406"/>
      <c r="M98" s="359"/>
      <c r="N98" s="406"/>
      <c r="O98" s="359"/>
      <c r="P98" s="406"/>
      <c r="Q98" s="359"/>
      <c r="R98" s="406"/>
      <c r="S98" s="359"/>
      <c r="T98" s="406"/>
      <c r="U98" s="359"/>
      <c r="V98" s="411"/>
      <c r="W98" s="400"/>
      <c r="X98" s="403"/>
      <c r="Y98" s="440"/>
      <c r="Z98" s="9"/>
      <c r="AA98" s="28"/>
      <c r="AB98" s="14" t="str">
        <f t="shared" si="5"/>
        <v/>
      </c>
      <c r="AC98" s="14" t="str">
        <f t="shared" si="6"/>
        <v/>
      </c>
      <c r="AD98" s="14" t="str">
        <f t="shared" si="7"/>
        <v/>
      </c>
      <c r="AE98" s="14" t="str">
        <f t="shared" si="8"/>
        <v/>
      </c>
      <c r="AF98" s="14" t="str">
        <f t="shared" si="9"/>
        <v/>
      </c>
    </row>
    <row r="99" spans="2:32" x14ac:dyDescent="0.45">
      <c r="B99" s="7"/>
      <c r="C99" s="350" t="str">
        <f>IF($A$1&gt;0,17,"")</f>
        <v/>
      </c>
      <c r="D99" s="360" t="str">
        <f>IF('1'!D29&lt;&gt;"",'1'!D29,"")</f>
        <v/>
      </c>
      <c r="E99" s="350" t="str">
        <f>'3'!F98</f>
        <v>ー</v>
      </c>
      <c r="F99" s="176" t="str">
        <f>IF('1'!E29&lt;&gt;"",'1'!E29,"")</f>
        <v/>
      </c>
      <c r="G99" s="380" t="s">
        <v>130</v>
      </c>
      <c r="H99" s="210" t="str">
        <f>IF(G99="未実施","未実施の理由",IF(G99="不要","不要と判断した理由",IF(G99="実施済","対策の内容","")))</f>
        <v/>
      </c>
      <c r="I99" s="357" t="s">
        <v>130</v>
      </c>
      <c r="J99" s="210" t="str">
        <f>IF(I99="未実施","未実施の理由",IF(I99="不要","不要と判断した理由",IF(I99="実施済","対策の内容","")))</f>
        <v/>
      </c>
      <c r="K99" s="357" t="s">
        <v>130</v>
      </c>
      <c r="L99" s="210" t="str">
        <f>IF(K99="未実施","未実施の理由",IF(K99="不要","不要と判断した理由",IF(K99="実施済","対策の内容","")))</f>
        <v/>
      </c>
      <c r="M99" s="357" t="s">
        <v>130</v>
      </c>
      <c r="N99" s="210" t="str">
        <f>IF(M99="未実施","未実施の理由",IF(M99="不要","不要と判断した理由",IF(M99="実施済","対策の内容","")))</f>
        <v/>
      </c>
      <c r="O99" s="357" t="s">
        <v>130</v>
      </c>
      <c r="P99" s="210" t="str">
        <f>IF(O99="未実施","未実施の理由",IF(O99="不要","不要と判断した理由",IF(O99="実施済","対策の内容","")))</f>
        <v/>
      </c>
      <c r="Q99" s="357" t="s">
        <v>130</v>
      </c>
      <c r="R99" s="210" t="str">
        <f>IF(Q99="未実施","未実施の理由",IF(Q99="不要","不要と判断した理由",IF(Q99="実施済","対策の内容","")))</f>
        <v/>
      </c>
      <c r="S99" s="357" t="s">
        <v>130</v>
      </c>
      <c r="T99" s="210" t="str">
        <f>IF(S99="未実施","未実施の理由",IF(S99="不要","不要と判断した理由",IF(S99="実施済","対策の内容","")))</f>
        <v/>
      </c>
      <c r="U99" s="357" t="s">
        <v>130</v>
      </c>
      <c r="V99" s="195" t="str">
        <f>IF(U99="未実施","未実施の理由",IF(U99="不要","不要と判断した理由",IF(U99="実施済","対策の内容","")))</f>
        <v/>
      </c>
      <c r="W99" s="398" t="str">
        <f>IF('3'!V101=0,"",IF('3'!V98&gt;0,"未実施の対策が含まれているため、"&amp;CHAR(10)&amp;"(a)か(b)の可能性",IF('3'!V101&gt;=10,"対策が実施されている／対策が不要なため、"&amp;CHAR(10)&amp;"(c)か(d)の可能性")))</f>
        <v/>
      </c>
      <c r="X99" s="401" t="s">
        <v>130</v>
      </c>
      <c r="Y99" s="438" t="str">
        <f>IF(X99="（a）",$AB$10,IF(X99="（b）",$AB$11,IF(X99="（c）",$AB$12,IF(X99="（d）",$AB$13,""))))</f>
        <v/>
      </c>
      <c r="Z99" s="9"/>
      <c r="AA99" s="28"/>
      <c r="AB99" s="14" t="str">
        <f t="shared" si="5"/>
        <v/>
      </c>
      <c r="AC99" s="14" t="str">
        <f t="shared" si="6"/>
        <v/>
      </c>
      <c r="AD99" s="14" t="str">
        <f t="shared" si="7"/>
        <v/>
      </c>
      <c r="AE99" s="14" t="str">
        <f t="shared" si="8"/>
        <v/>
      </c>
      <c r="AF99" s="14" t="str">
        <f t="shared" si="9"/>
        <v/>
      </c>
    </row>
    <row r="100" spans="2:32" x14ac:dyDescent="0.45">
      <c r="B100" s="7"/>
      <c r="C100" s="351"/>
      <c r="D100" s="361"/>
      <c r="E100" s="351"/>
      <c r="F100" s="177" t="str">
        <f>IF('1'!F29&lt;&gt;"",'1'!F29,"")</f>
        <v/>
      </c>
      <c r="G100" s="381"/>
      <c r="H100" s="407"/>
      <c r="I100" s="358"/>
      <c r="J100" s="404"/>
      <c r="K100" s="358"/>
      <c r="L100" s="404"/>
      <c r="M100" s="358"/>
      <c r="N100" s="404"/>
      <c r="O100" s="358"/>
      <c r="P100" s="404"/>
      <c r="Q100" s="358"/>
      <c r="R100" s="404"/>
      <c r="S100" s="358"/>
      <c r="T100" s="404"/>
      <c r="U100" s="358"/>
      <c r="V100" s="409"/>
      <c r="W100" s="399"/>
      <c r="X100" s="402"/>
      <c r="Y100" s="439"/>
      <c r="Z100" s="9"/>
      <c r="AA100" s="28"/>
      <c r="AB100" s="14" t="str">
        <f t="shared" si="5"/>
        <v/>
      </c>
      <c r="AC100" s="14" t="str">
        <f t="shared" si="6"/>
        <v/>
      </c>
      <c r="AD100" s="14" t="str">
        <f t="shared" si="7"/>
        <v/>
      </c>
      <c r="AE100" s="14" t="str">
        <f t="shared" si="8"/>
        <v/>
      </c>
      <c r="AF100" s="14" t="str">
        <f t="shared" si="9"/>
        <v/>
      </c>
    </row>
    <row r="101" spans="2:32" x14ac:dyDescent="0.45">
      <c r="B101" s="7"/>
      <c r="C101" s="351"/>
      <c r="D101" s="361"/>
      <c r="E101" s="351"/>
      <c r="F101" s="177" t="str">
        <f>IF('1'!G29&lt;&gt;"",'1'!G29,"")</f>
        <v/>
      </c>
      <c r="G101" s="381"/>
      <c r="H101" s="407"/>
      <c r="I101" s="358"/>
      <c r="J101" s="405"/>
      <c r="K101" s="358"/>
      <c r="L101" s="405"/>
      <c r="M101" s="358"/>
      <c r="N101" s="405"/>
      <c r="O101" s="358"/>
      <c r="P101" s="405"/>
      <c r="Q101" s="358"/>
      <c r="R101" s="405"/>
      <c r="S101" s="358"/>
      <c r="T101" s="405"/>
      <c r="U101" s="358"/>
      <c r="V101" s="410"/>
      <c r="W101" s="399"/>
      <c r="X101" s="402"/>
      <c r="Y101" s="439"/>
      <c r="Z101" s="9"/>
      <c r="AA101" s="28"/>
      <c r="AB101" s="14" t="str">
        <f t="shared" si="5"/>
        <v/>
      </c>
      <c r="AC101" s="14" t="str">
        <f t="shared" si="6"/>
        <v/>
      </c>
      <c r="AD101" s="14" t="str">
        <f t="shared" si="7"/>
        <v/>
      </c>
      <c r="AE101" s="14" t="str">
        <f t="shared" si="8"/>
        <v/>
      </c>
      <c r="AF101" s="14" t="str">
        <f t="shared" si="9"/>
        <v/>
      </c>
    </row>
    <row r="102" spans="2:32" x14ac:dyDescent="0.45">
      <c r="B102" s="7"/>
      <c r="C102" s="351"/>
      <c r="D102" s="361"/>
      <c r="E102" s="351"/>
      <c r="F102" s="177" t="str">
        <f>IF('1'!H29&lt;&gt;"",'1'!H29,"")</f>
        <v/>
      </c>
      <c r="G102" s="381"/>
      <c r="H102" s="407"/>
      <c r="I102" s="358"/>
      <c r="J102" s="405"/>
      <c r="K102" s="358"/>
      <c r="L102" s="405"/>
      <c r="M102" s="358"/>
      <c r="N102" s="405"/>
      <c r="O102" s="358"/>
      <c r="P102" s="405"/>
      <c r="Q102" s="358"/>
      <c r="R102" s="405"/>
      <c r="S102" s="358"/>
      <c r="T102" s="405"/>
      <c r="U102" s="358"/>
      <c r="V102" s="410"/>
      <c r="W102" s="399"/>
      <c r="X102" s="402"/>
      <c r="Y102" s="439"/>
      <c r="Z102" s="9"/>
      <c r="AA102" s="28"/>
      <c r="AB102" s="14" t="str">
        <f t="shared" si="5"/>
        <v/>
      </c>
      <c r="AC102" s="14" t="str">
        <f t="shared" si="6"/>
        <v/>
      </c>
      <c r="AD102" s="14" t="str">
        <f t="shared" si="7"/>
        <v/>
      </c>
      <c r="AE102" s="14" t="str">
        <f t="shared" si="8"/>
        <v/>
      </c>
      <c r="AF102" s="14" t="str">
        <f t="shared" si="9"/>
        <v/>
      </c>
    </row>
    <row r="103" spans="2:32" ht="15.6" thickBot="1" x14ac:dyDescent="0.5">
      <c r="B103" s="7"/>
      <c r="C103" s="352"/>
      <c r="D103" s="362"/>
      <c r="E103" s="352"/>
      <c r="F103" s="178" t="str">
        <f>IF('1'!I29&lt;&gt;"",'1'!I29,"")</f>
        <v/>
      </c>
      <c r="G103" s="382"/>
      <c r="H103" s="408"/>
      <c r="I103" s="359"/>
      <c r="J103" s="406"/>
      <c r="K103" s="359"/>
      <c r="L103" s="406"/>
      <c r="M103" s="359"/>
      <c r="N103" s="406"/>
      <c r="O103" s="359"/>
      <c r="P103" s="406"/>
      <c r="Q103" s="359"/>
      <c r="R103" s="406"/>
      <c r="S103" s="359"/>
      <c r="T103" s="406"/>
      <c r="U103" s="359"/>
      <c r="V103" s="411"/>
      <c r="W103" s="400"/>
      <c r="X103" s="403"/>
      <c r="Y103" s="440"/>
      <c r="Z103" s="9"/>
      <c r="AA103" s="28"/>
      <c r="AB103" s="14" t="str">
        <f t="shared" si="5"/>
        <v/>
      </c>
      <c r="AC103" s="14" t="str">
        <f t="shared" si="6"/>
        <v/>
      </c>
      <c r="AD103" s="14" t="str">
        <f t="shared" si="7"/>
        <v/>
      </c>
      <c r="AE103" s="14" t="str">
        <f t="shared" si="8"/>
        <v/>
      </c>
      <c r="AF103" s="14" t="str">
        <f t="shared" si="9"/>
        <v/>
      </c>
    </row>
    <row r="104" spans="2:32" x14ac:dyDescent="0.45">
      <c r="B104" s="7"/>
      <c r="C104" s="350" t="str">
        <f>IF($A$1&gt;0,18,"")</f>
        <v/>
      </c>
      <c r="D104" s="360" t="str">
        <f>IF('1'!D30&lt;&gt;"",'1'!D30,"")</f>
        <v/>
      </c>
      <c r="E104" s="350" t="str">
        <f>'3'!F103</f>
        <v>ー</v>
      </c>
      <c r="F104" s="176" t="str">
        <f>IF('1'!E30&lt;&gt;"",'1'!E30,"")</f>
        <v/>
      </c>
      <c r="G104" s="380" t="s">
        <v>130</v>
      </c>
      <c r="H104" s="210" t="str">
        <f>IF(G104="未実施","未実施の理由",IF(G104="不要","不要と判断した理由",IF(G104="実施済","対策の内容","")))</f>
        <v/>
      </c>
      <c r="I104" s="357" t="s">
        <v>130</v>
      </c>
      <c r="J104" s="210" t="str">
        <f>IF(I104="未実施","未実施の理由",IF(I104="不要","不要と判断した理由",IF(I104="実施済","対策の内容","")))</f>
        <v/>
      </c>
      <c r="K104" s="357" t="s">
        <v>130</v>
      </c>
      <c r="L104" s="210" t="str">
        <f>IF(K104="未実施","未実施の理由",IF(K104="不要","不要と判断した理由",IF(K104="実施済","対策の内容","")))</f>
        <v/>
      </c>
      <c r="M104" s="357" t="s">
        <v>130</v>
      </c>
      <c r="N104" s="210" t="str">
        <f>IF(M104="未実施","未実施の理由",IF(M104="不要","不要と判断した理由",IF(M104="実施済","対策の内容","")))</f>
        <v/>
      </c>
      <c r="O104" s="357" t="s">
        <v>130</v>
      </c>
      <c r="P104" s="210" t="str">
        <f>IF(O104="未実施","未実施の理由",IF(O104="不要","不要と判断した理由",IF(O104="実施済","対策の内容","")))</f>
        <v/>
      </c>
      <c r="Q104" s="357" t="s">
        <v>130</v>
      </c>
      <c r="R104" s="210" t="str">
        <f>IF(Q104="未実施","未実施の理由",IF(Q104="不要","不要と判断した理由",IF(Q104="実施済","対策の内容","")))</f>
        <v/>
      </c>
      <c r="S104" s="357" t="s">
        <v>130</v>
      </c>
      <c r="T104" s="210" t="str">
        <f>IF(S104="未実施","未実施の理由",IF(S104="不要","不要と判断した理由",IF(S104="実施済","対策の内容","")))</f>
        <v/>
      </c>
      <c r="U104" s="357" t="s">
        <v>130</v>
      </c>
      <c r="V104" s="195" t="str">
        <f>IF(U104="未実施","未実施の理由",IF(U104="不要","不要と判断した理由",IF(U104="実施済","対策の内容","")))</f>
        <v/>
      </c>
      <c r="W104" s="398" t="str">
        <f>IF('3'!V106=0,"",IF('3'!V103&gt;0,"未実施の対策が含まれているため、"&amp;CHAR(10)&amp;"(a)か(b)の可能性",IF('3'!V106&gt;=10,"対策が実施されている／対策が不要なため、"&amp;CHAR(10)&amp;"(c)か(d)の可能性")))</f>
        <v/>
      </c>
      <c r="X104" s="401" t="s">
        <v>130</v>
      </c>
      <c r="Y104" s="438" t="str">
        <f>IF(X104="（a）",$AB$10,IF(X104="（b）",$AB$11,IF(X104="（c）",$AB$12,IF(X104="（d）",$AB$13,""))))</f>
        <v/>
      </c>
      <c r="Z104" s="9"/>
      <c r="AA104" s="28"/>
      <c r="AB104" s="14" t="str">
        <f t="shared" si="5"/>
        <v/>
      </c>
      <c r="AC104" s="14" t="str">
        <f t="shared" si="6"/>
        <v/>
      </c>
      <c r="AD104" s="14" t="str">
        <f t="shared" si="7"/>
        <v/>
      </c>
      <c r="AE104" s="14" t="str">
        <f t="shared" si="8"/>
        <v/>
      </c>
      <c r="AF104" s="14" t="str">
        <f t="shared" si="9"/>
        <v/>
      </c>
    </row>
    <row r="105" spans="2:32" x14ac:dyDescent="0.45">
      <c r="B105" s="7"/>
      <c r="C105" s="351"/>
      <c r="D105" s="361"/>
      <c r="E105" s="351"/>
      <c r="F105" s="177" t="str">
        <f>IF('1'!F30&lt;&gt;"",'1'!F30,"")</f>
        <v/>
      </c>
      <c r="G105" s="381"/>
      <c r="H105" s="407"/>
      <c r="I105" s="358"/>
      <c r="J105" s="404"/>
      <c r="K105" s="358"/>
      <c r="L105" s="404"/>
      <c r="M105" s="358"/>
      <c r="N105" s="404"/>
      <c r="O105" s="358"/>
      <c r="P105" s="404"/>
      <c r="Q105" s="358"/>
      <c r="R105" s="404"/>
      <c r="S105" s="358"/>
      <c r="T105" s="404"/>
      <c r="U105" s="358"/>
      <c r="V105" s="409"/>
      <c r="W105" s="399"/>
      <c r="X105" s="402"/>
      <c r="Y105" s="439"/>
      <c r="Z105" s="9"/>
      <c r="AA105" s="28"/>
      <c r="AB105" s="14" t="str">
        <f t="shared" si="5"/>
        <v/>
      </c>
      <c r="AC105" s="14" t="str">
        <f t="shared" si="6"/>
        <v/>
      </c>
      <c r="AD105" s="14" t="str">
        <f t="shared" si="7"/>
        <v/>
      </c>
      <c r="AE105" s="14" t="str">
        <f t="shared" si="8"/>
        <v/>
      </c>
      <c r="AF105" s="14" t="str">
        <f t="shared" si="9"/>
        <v/>
      </c>
    </row>
    <row r="106" spans="2:32" x14ac:dyDescent="0.45">
      <c r="B106" s="7"/>
      <c r="C106" s="351"/>
      <c r="D106" s="361"/>
      <c r="E106" s="351"/>
      <c r="F106" s="177" t="str">
        <f>IF('1'!G30&lt;&gt;"",'1'!G30,"")</f>
        <v/>
      </c>
      <c r="G106" s="381"/>
      <c r="H106" s="407"/>
      <c r="I106" s="358"/>
      <c r="J106" s="405"/>
      <c r="K106" s="358"/>
      <c r="L106" s="405"/>
      <c r="M106" s="358"/>
      <c r="N106" s="405"/>
      <c r="O106" s="358"/>
      <c r="P106" s="405"/>
      <c r="Q106" s="358"/>
      <c r="R106" s="405"/>
      <c r="S106" s="358"/>
      <c r="T106" s="405"/>
      <c r="U106" s="358"/>
      <c r="V106" s="410"/>
      <c r="W106" s="399"/>
      <c r="X106" s="402"/>
      <c r="Y106" s="439"/>
      <c r="Z106" s="9"/>
      <c r="AA106" s="28"/>
      <c r="AB106" s="14" t="str">
        <f t="shared" si="5"/>
        <v/>
      </c>
      <c r="AC106" s="14" t="str">
        <f t="shared" si="6"/>
        <v/>
      </c>
      <c r="AD106" s="14" t="str">
        <f t="shared" si="7"/>
        <v/>
      </c>
      <c r="AE106" s="14" t="str">
        <f t="shared" si="8"/>
        <v/>
      </c>
      <c r="AF106" s="14" t="str">
        <f t="shared" si="9"/>
        <v/>
      </c>
    </row>
    <row r="107" spans="2:32" x14ac:dyDescent="0.45">
      <c r="B107" s="7"/>
      <c r="C107" s="351"/>
      <c r="D107" s="361"/>
      <c r="E107" s="351"/>
      <c r="F107" s="177" t="str">
        <f>IF('1'!H30&lt;&gt;"",'1'!H30,"")</f>
        <v/>
      </c>
      <c r="G107" s="381"/>
      <c r="H107" s="407"/>
      <c r="I107" s="358"/>
      <c r="J107" s="405"/>
      <c r="K107" s="358"/>
      <c r="L107" s="405"/>
      <c r="M107" s="358"/>
      <c r="N107" s="405"/>
      <c r="O107" s="358"/>
      <c r="P107" s="405"/>
      <c r="Q107" s="358"/>
      <c r="R107" s="405"/>
      <c r="S107" s="358"/>
      <c r="T107" s="405"/>
      <c r="U107" s="358"/>
      <c r="V107" s="410"/>
      <c r="W107" s="399"/>
      <c r="X107" s="402"/>
      <c r="Y107" s="439"/>
      <c r="Z107" s="9"/>
      <c r="AA107" s="28"/>
      <c r="AB107" s="14" t="str">
        <f t="shared" si="5"/>
        <v/>
      </c>
      <c r="AC107" s="14" t="str">
        <f t="shared" si="6"/>
        <v/>
      </c>
      <c r="AD107" s="14" t="str">
        <f t="shared" si="7"/>
        <v/>
      </c>
      <c r="AE107" s="14" t="str">
        <f t="shared" si="8"/>
        <v/>
      </c>
      <c r="AF107" s="14" t="str">
        <f t="shared" si="9"/>
        <v/>
      </c>
    </row>
    <row r="108" spans="2:32" ht="15.6" thickBot="1" x14ac:dyDescent="0.5">
      <c r="B108" s="7"/>
      <c r="C108" s="352"/>
      <c r="D108" s="362"/>
      <c r="E108" s="352"/>
      <c r="F108" s="178" t="str">
        <f>IF('1'!I30&lt;&gt;"",'1'!I30,"")</f>
        <v/>
      </c>
      <c r="G108" s="382"/>
      <c r="H108" s="408"/>
      <c r="I108" s="359"/>
      <c r="J108" s="406"/>
      <c r="K108" s="359"/>
      <c r="L108" s="406"/>
      <c r="M108" s="359"/>
      <c r="N108" s="406"/>
      <c r="O108" s="359"/>
      <c r="P108" s="406"/>
      <c r="Q108" s="359"/>
      <c r="R108" s="406"/>
      <c r="S108" s="359"/>
      <c r="T108" s="406"/>
      <c r="U108" s="359"/>
      <c r="V108" s="411"/>
      <c r="W108" s="400"/>
      <c r="X108" s="403"/>
      <c r="Y108" s="440"/>
      <c r="Z108" s="9"/>
      <c r="AA108" s="28"/>
      <c r="AB108" s="14" t="str">
        <f t="shared" si="5"/>
        <v/>
      </c>
      <c r="AC108" s="14" t="str">
        <f t="shared" si="6"/>
        <v/>
      </c>
      <c r="AD108" s="14" t="str">
        <f t="shared" si="7"/>
        <v/>
      </c>
      <c r="AE108" s="14" t="str">
        <f t="shared" si="8"/>
        <v/>
      </c>
      <c r="AF108" s="14" t="str">
        <f t="shared" si="9"/>
        <v/>
      </c>
    </row>
    <row r="109" spans="2:32" x14ac:dyDescent="0.45">
      <c r="B109" s="7"/>
      <c r="C109" s="350" t="str">
        <f>IF($A$1&gt;0,19,"")</f>
        <v/>
      </c>
      <c r="D109" s="360" t="str">
        <f>IF('1'!D31&lt;&gt;"",'1'!D31,"")</f>
        <v/>
      </c>
      <c r="E109" s="350" t="str">
        <f>'3'!F108</f>
        <v>ー</v>
      </c>
      <c r="F109" s="176" t="str">
        <f>IF('1'!E31&lt;&gt;"",'1'!E31,"")</f>
        <v/>
      </c>
      <c r="G109" s="380" t="s">
        <v>130</v>
      </c>
      <c r="H109" s="210" t="str">
        <f>IF(G109="未実施","未実施の理由",IF(G109="不要","不要と判断した理由",IF(G109="実施済","対策の内容","")))</f>
        <v/>
      </c>
      <c r="I109" s="357" t="s">
        <v>130</v>
      </c>
      <c r="J109" s="210" t="str">
        <f>IF(I109="未実施","未実施の理由",IF(I109="不要","不要と判断した理由",IF(I109="実施済","対策の内容","")))</f>
        <v/>
      </c>
      <c r="K109" s="357" t="s">
        <v>130</v>
      </c>
      <c r="L109" s="210" t="str">
        <f>IF(K109="未実施","未実施の理由",IF(K109="不要","不要と判断した理由",IF(K109="実施済","対策の内容","")))</f>
        <v/>
      </c>
      <c r="M109" s="357" t="s">
        <v>130</v>
      </c>
      <c r="N109" s="210" t="str">
        <f>IF(M109="未実施","未実施の理由",IF(M109="不要","不要と判断した理由",IF(M109="実施済","対策の内容","")))</f>
        <v/>
      </c>
      <c r="O109" s="357" t="s">
        <v>130</v>
      </c>
      <c r="P109" s="210" t="str">
        <f>IF(O109="未実施","未実施の理由",IF(O109="不要","不要と判断した理由",IF(O109="実施済","対策の内容","")))</f>
        <v/>
      </c>
      <c r="Q109" s="357" t="s">
        <v>130</v>
      </c>
      <c r="R109" s="210" t="str">
        <f>IF(Q109="未実施","未実施の理由",IF(Q109="不要","不要と判断した理由",IF(Q109="実施済","対策の内容","")))</f>
        <v/>
      </c>
      <c r="S109" s="357" t="s">
        <v>130</v>
      </c>
      <c r="T109" s="210" t="str">
        <f>IF(S109="未実施","未実施の理由",IF(S109="不要","不要と判断した理由",IF(S109="実施済","対策の内容","")))</f>
        <v/>
      </c>
      <c r="U109" s="357" t="s">
        <v>130</v>
      </c>
      <c r="V109" s="195" t="str">
        <f>IF(U109="未実施","未実施の理由",IF(U109="不要","不要と判断した理由",IF(U109="実施済","対策の内容","")))</f>
        <v/>
      </c>
      <c r="W109" s="398" t="str">
        <f>IF('3'!V111=0,"",IF('3'!V108&gt;0,"未実施の対策が含まれているため、"&amp;CHAR(10)&amp;"(a)か(b)の可能性",IF('3'!V111&gt;=10,"対策が実施されている／対策が不要なため、"&amp;CHAR(10)&amp;"(c)か(d)の可能性")))</f>
        <v/>
      </c>
      <c r="X109" s="401" t="s">
        <v>130</v>
      </c>
      <c r="Y109" s="438" t="str">
        <f>IF(X109="（a）",$AB$10,IF(X109="（b）",$AB$11,IF(X109="（c）",$AB$12,IF(X109="（d）",$AB$13,""))))</f>
        <v/>
      </c>
      <c r="Z109" s="9"/>
      <c r="AA109" s="28"/>
      <c r="AB109" s="14" t="str">
        <f t="shared" si="5"/>
        <v/>
      </c>
      <c r="AC109" s="14" t="str">
        <f t="shared" si="6"/>
        <v/>
      </c>
      <c r="AD109" s="14" t="str">
        <f t="shared" si="7"/>
        <v/>
      </c>
      <c r="AE109" s="14" t="str">
        <f t="shared" si="8"/>
        <v/>
      </c>
      <c r="AF109" s="14" t="str">
        <f t="shared" si="9"/>
        <v/>
      </c>
    </row>
    <row r="110" spans="2:32" x14ac:dyDescent="0.45">
      <c r="B110" s="7"/>
      <c r="C110" s="351"/>
      <c r="D110" s="361"/>
      <c r="E110" s="351"/>
      <c r="F110" s="177" t="str">
        <f>IF('1'!F31&lt;&gt;"",'1'!F31,"")</f>
        <v/>
      </c>
      <c r="G110" s="381"/>
      <c r="H110" s="407"/>
      <c r="I110" s="358"/>
      <c r="J110" s="404"/>
      <c r="K110" s="358"/>
      <c r="L110" s="404"/>
      <c r="M110" s="358"/>
      <c r="N110" s="404"/>
      <c r="O110" s="358"/>
      <c r="P110" s="404"/>
      <c r="Q110" s="358"/>
      <c r="R110" s="404"/>
      <c r="S110" s="358"/>
      <c r="T110" s="404"/>
      <c r="U110" s="358"/>
      <c r="V110" s="409"/>
      <c r="W110" s="399"/>
      <c r="X110" s="402"/>
      <c r="Y110" s="439"/>
      <c r="Z110" s="9"/>
      <c r="AA110" s="28"/>
      <c r="AB110" s="14" t="str">
        <f t="shared" si="5"/>
        <v/>
      </c>
      <c r="AC110" s="14" t="str">
        <f t="shared" si="6"/>
        <v/>
      </c>
      <c r="AD110" s="14" t="str">
        <f t="shared" si="7"/>
        <v/>
      </c>
      <c r="AE110" s="14" t="str">
        <f t="shared" si="8"/>
        <v/>
      </c>
      <c r="AF110" s="14" t="str">
        <f t="shared" si="9"/>
        <v/>
      </c>
    </row>
    <row r="111" spans="2:32" x14ac:dyDescent="0.45">
      <c r="B111" s="7"/>
      <c r="C111" s="351"/>
      <c r="D111" s="361"/>
      <c r="E111" s="351"/>
      <c r="F111" s="177" t="str">
        <f>IF('1'!G31&lt;&gt;"",'1'!G31,"")</f>
        <v/>
      </c>
      <c r="G111" s="381"/>
      <c r="H111" s="407"/>
      <c r="I111" s="358"/>
      <c r="J111" s="405"/>
      <c r="K111" s="358"/>
      <c r="L111" s="405"/>
      <c r="M111" s="358"/>
      <c r="N111" s="405"/>
      <c r="O111" s="358"/>
      <c r="P111" s="405"/>
      <c r="Q111" s="358"/>
      <c r="R111" s="405"/>
      <c r="S111" s="358"/>
      <c r="T111" s="405"/>
      <c r="U111" s="358"/>
      <c r="V111" s="410"/>
      <c r="W111" s="399"/>
      <c r="X111" s="402"/>
      <c r="Y111" s="439"/>
      <c r="Z111" s="9"/>
      <c r="AA111" s="28"/>
      <c r="AB111" s="14" t="str">
        <f t="shared" si="5"/>
        <v/>
      </c>
      <c r="AC111" s="14" t="str">
        <f t="shared" si="6"/>
        <v/>
      </c>
      <c r="AD111" s="14" t="str">
        <f t="shared" si="7"/>
        <v/>
      </c>
      <c r="AE111" s="14" t="str">
        <f t="shared" si="8"/>
        <v/>
      </c>
      <c r="AF111" s="14" t="str">
        <f t="shared" si="9"/>
        <v/>
      </c>
    </row>
    <row r="112" spans="2:32" x14ac:dyDescent="0.45">
      <c r="B112" s="7"/>
      <c r="C112" s="351"/>
      <c r="D112" s="361"/>
      <c r="E112" s="351"/>
      <c r="F112" s="177" t="str">
        <f>IF('1'!H31&lt;&gt;"",'1'!H31,"")</f>
        <v/>
      </c>
      <c r="G112" s="381"/>
      <c r="H112" s="407"/>
      <c r="I112" s="358"/>
      <c r="J112" s="405"/>
      <c r="K112" s="358"/>
      <c r="L112" s="405"/>
      <c r="M112" s="358"/>
      <c r="N112" s="405"/>
      <c r="O112" s="358"/>
      <c r="P112" s="405"/>
      <c r="Q112" s="358"/>
      <c r="R112" s="405"/>
      <c r="S112" s="358"/>
      <c r="T112" s="405"/>
      <c r="U112" s="358"/>
      <c r="V112" s="410"/>
      <c r="W112" s="399"/>
      <c r="X112" s="402"/>
      <c r="Y112" s="439"/>
      <c r="Z112" s="9"/>
      <c r="AA112" s="28"/>
      <c r="AB112" s="14" t="str">
        <f t="shared" si="5"/>
        <v/>
      </c>
      <c r="AC112" s="14" t="str">
        <f t="shared" si="6"/>
        <v/>
      </c>
      <c r="AD112" s="14" t="str">
        <f t="shared" si="7"/>
        <v/>
      </c>
      <c r="AE112" s="14" t="str">
        <f t="shared" si="8"/>
        <v/>
      </c>
      <c r="AF112" s="14" t="str">
        <f t="shared" si="9"/>
        <v/>
      </c>
    </row>
    <row r="113" spans="2:32" ht="15.6" thickBot="1" x14ac:dyDescent="0.5">
      <c r="B113" s="7"/>
      <c r="C113" s="352"/>
      <c r="D113" s="362"/>
      <c r="E113" s="352"/>
      <c r="F113" s="178" t="str">
        <f>IF('1'!I31&lt;&gt;"",'1'!I31,"")</f>
        <v/>
      </c>
      <c r="G113" s="382"/>
      <c r="H113" s="408"/>
      <c r="I113" s="359"/>
      <c r="J113" s="406"/>
      <c r="K113" s="359"/>
      <c r="L113" s="406"/>
      <c r="M113" s="359"/>
      <c r="N113" s="406"/>
      <c r="O113" s="359"/>
      <c r="P113" s="406"/>
      <c r="Q113" s="359"/>
      <c r="R113" s="406"/>
      <c r="S113" s="359"/>
      <c r="T113" s="406"/>
      <c r="U113" s="359"/>
      <c r="V113" s="411"/>
      <c r="W113" s="400"/>
      <c r="X113" s="403"/>
      <c r="Y113" s="440"/>
      <c r="Z113" s="9"/>
      <c r="AA113" s="28"/>
      <c r="AB113" s="14" t="str">
        <f t="shared" si="5"/>
        <v/>
      </c>
      <c r="AC113" s="14" t="str">
        <f t="shared" si="6"/>
        <v/>
      </c>
      <c r="AD113" s="14" t="str">
        <f t="shared" si="7"/>
        <v/>
      </c>
      <c r="AE113" s="14" t="str">
        <f t="shared" si="8"/>
        <v/>
      </c>
      <c r="AF113" s="14" t="str">
        <f t="shared" si="9"/>
        <v/>
      </c>
    </row>
    <row r="114" spans="2:32" x14ac:dyDescent="0.45">
      <c r="B114" s="7"/>
      <c r="C114" s="350" t="str">
        <f>IF($A$1&gt;0,20,"")</f>
        <v/>
      </c>
      <c r="D114" s="360" t="str">
        <f>IF('1'!D32&lt;&gt;"",'1'!D32,"")</f>
        <v/>
      </c>
      <c r="E114" s="350" t="str">
        <f>'3'!F113</f>
        <v>ー</v>
      </c>
      <c r="F114" s="176" t="str">
        <f>IF('1'!E32&lt;&gt;"",'1'!E32,"")</f>
        <v/>
      </c>
      <c r="G114" s="380" t="s">
        <v>130</v>
      </c>
      <c r="H114" s="210" t="str">
        <f>IF(G114="未実施","未実施の理由",IF(G114="不要","不要と判断した理由",IF(G114="実施済","対策の内容","")))</f>
        <v/>
      </c>
      <c r="I114" s="357" t="s">
        <v>130</v>
      </c>
      <c r="J114" s="210" t="str">
        <f>IF(I114="未実施","未実施の理由",IF(I114="不要","不要と判断した理由",IF(I114="実施済","対策の内容","")))</f>
        <v/>
      </c>
      <c r="K114" s="357" t="s">
        <v>130</v>
      </c>
      <c r="L114" s="210" t="str">
        <f>IF(K114="未実施","未実施の理由",IF(K114="不要","不要と判断した理由",IF(K114="実施済","対策の内容","")))</f>
        <v/>
      </c>
      <c r="M114" s="357" t="s">
        <v>130</v>
      </c>
      <c r="N114" s="210" t="str">
        <f>IF(M114="未実施","未実施の理由",IF(M114="不要","不要と判断した理由",IF(M114="実施済","対策の内容","")))</f>
        <v/>
      </c>
      <c r="O114" s="357" t="s">
        <v>130</v>
      </c>
      <c r="P114" s="210" t="str">
        <f>IF(O114="未実施","未実施の理由",IF(O114="不要","不要と判断した理由",IF(O114="実施済","対策の内容","")))</f>
        <v/>
      </c>
      <c r="Q114" s="357" t="s">
        <v>130</v>
      </c>
      <c r="R114" s="210" t="str">
        <f>IF(Q114="未実施","未実施の理由",IF(Q114="不要","不要と判断した理由",IF(Q114="実施済","対策の内容","")))</f>
        <v/>
      </c>
      <c r="S114" s="357" t="s">
        <v>130</v>
      </c>
      <c r="T114" s="210" t="str">
        <f>IF(S114="未実施","未実施の理由",IF(S114="不要","不要と判断した理由",IF(S114="実施済","対策の内容","")))</f>
        <v/>
      </c>
      <c r="U114" s="357" t="s">
        <v>130</v>
      </c>
      <c r="V114" s="195" t="str">
        <f>IF(U114="未実施","未実施の理由",IF(U114="不要","不要と判断した理由",IF(U114="実施済","対策の内容","")))</f>
        <v/>
      </c>
      <c r="W114" s="398" t="str">
        <f>IF('3'!V116=0,"",IF('3'!V113&gt;0,"未実施の対策が含まれているため、"&amp;CHAR(10)&amp;"(a)か(b)の可能性",IF('3'!V116&gt;=10,"対策が実施されている／対策が不要なため、"&amp;CHAR(10)&amp;"(c)か(d)の可能性")))</f>
        <v/>
      </c>
      <c r="X114" s="401" t="s">
        <v>130</v>
      </c>
      <c r="Y114" s="438" t="str">
        <f>IF(X114="（a）",$AB$10,IF(X114="（b）",$AB$11,IF(X114="（c）",$AB$12,IF(X114="（d）",$AB$13,""))))</f>
        <v/>
      </c>
      <c r="Z114" s="9"/>
      <c r="AA114" s="28"/>
      <c r="AB114" s="14" t="str">
        <f t="shared" si="5"/>
        <v/>
      </c>
      <c r="AC114" s="14" t="str">
        <f t="shared" si="6"/>
        <v/>
      </c>
      <c r="AD114" s="14" t="str">
        <f t="shared" si="7"/>
        <v/>
      </c>
      <c r="AE114" s="14" t="str">
        <f t="shared" si="8"/>
        <v/>
      </c>
      <c r="AF114" s="14" t="str">
        <f t="shared" si="9"/>
        <v/>
      </c>
    </row>
    <row r="115" spans="2:32" x14ac:dyDescent="0.45">
      <c r="B115" s="7"/>
      <c r="C115" s="351"/>
      <c r="D115" s="361"/>
      <c r="E115" s="351"/>
      <c r="F115" s="177" t="str">
        <f>IF('1'!F32&lt;&gt;"",'1'!F32,"")</f>
        <v/>
      </c>
      <c r="G115" s="381"/>
      <c r="H115" s="407"/>
      <c r="I115" s="358"/>
      <c r="J115" s="404"/>
      <c r="K115" s="358"/>
      <c r="L115" s="404"/>
      <c r="M115" s="358"/>
      <c r="N115" s="404"/>
      <c r="O115" s="358"/>
      <c r="P115" s="404"/>
      <c r="Q115" s="358"/>
      <c r="R115" s="404"/>
      <c r="S115" s="358"/>
      <c r="T115" s="404"/>
      <c r="U115" s="358"/>
      <c r="V115" s="409"/>
      <c r="W115" s="399"/>
      <c r="X115" s="402"/>
      <c r="Y115" s="439"/>
      <c r="Z115" s="9"/>
      <c r="AA115" s="28"/>
      <c r="AB115" s="14" t="str">
        <f t="shared" si="5"/>
        <v/>
      </c>
      <c r="AC115" s="14" t="str">
        <f t="shared" si="6"/>
        <v/>
      </c>
      <c r="AD115" s="14" t="str">
        <f t="shared" si="7"/>
        <v/>
      </c>
      <c r="AE115" s="14" t="str">
        <f t="shared" si="8"/>
        <v/>
      </c>
      <c r="AF115" s="14" t="str">
        <f t="shared" si="9"/>
        <v/>
      </c>
    </row>
    <row r="116" spans="2:32" x14ac:dyDescent="0.45">
      <c r="B116" s="7"/>
      <c r="C116" s="351"/>
      <c r="D116" s="361"/>
      <c r="E116" s="351"/>
      <c r="F116" s="177" t="str">
        <f>IF('1'!G32&lt;&gt;"",'1'!G32,"")</f>
        <v/>
      </c>
      <c r="G116" s="381"/>
      <c r="H116" s="407"/>
      <c r="I116" s="358"/>
      <c r="J116" s="405"/>
      <c r="K116" s="358"/>
      <c r="L116" s="405"/>
      <c r="M116" s="358"/>
      <c r="N116" s="405"/>
      <c r="O116" s="358"/>
      <c r="P116" s="405"/>
      <c r="Q116" s="358"/>
      <c r="R116" s="405"/>
      <c r="S116" s="358"/>
      <c r="T116" s="405"/>
      <c r="U116" s="358"/>
      <c r="V116" s="410"/>
      <c r="W116" s="399"/>
      <c r="X116" s="402"/>
      <c r="Y116" s="439"/>
      <c r="Z116" s="9"/>
      <c r="AA116" s="28"/>
      <c r="AB116" s="14" t="str">
        <f t="shared" si="5"/>
        <v/>
      </c>
      <c r="AC116" s="14" t="str">
        <f t="shared" si="6"/>
        <v/>
      </c>
      <c r="AD116" s="14" t="str">
        <f t="shared" si="7"/>
        <v/>
      </c>
      <c r="AE116" s="14" t="str">
        <f t="shared" si="8"/>
        <v/>
      </c>
      <c r="AF116" s="14" t="str">
        <f t="shared" si="9"/>
        <v/>
      </c>
    </row>
    <row r="117" spans="2:32" x14ac:dyDescent="0.45">
      <c r="B117" s="7"/>
      <c r="C117" s="351"/>
      <c r="D117" s="361"/>
      <c r="E117" s="351"/>
      <c r="F117" s="177" t="str">
        <f>IF('1'!H32&lt;&gt;"",'1'!H32,"")</f>
        <v/>
      </c>
      <c r="G117" s="381"/>
      <c r="H117" s="407"/>
      <c r="I117" s="358"/>
      <c r="J117" s="405"/>
      <c r="K117" s="358"/>
      <c r="L117" s="405"/>
      <c r="M117" s="358"/>
      <c r="N117" s="405"/>
      <c r="O117" s="358"/>
      <c r="P117" s="405"/>
      <c r="Q117" s="358"/>
      <c r="R117" s="405"/>
      <c r="S117" s="358"/>
      <c r="T117" s="405"/>
      <c r="U117" s="358"/>
      <c r="V117" s="410"/>
      <c r="W117" s="399"/>
      <c r="X117" s="402"/>
      <c r="Y117" s="439"/>
      <c r="Z117" s="9"/>
      <c r="AA117" s="28"/>
      <c r="AB117" s="14" t="str">
        <f t="shared" si="5"/>
        <v/>
      </c>
      <c r="AC117" s="14" t="str">
        <f t="shared" si="6"/>
        <v/>
      </c>
      <c r="AD117" s="14" t="str">
        <f t="shared" si="7"/>
        <v/>
      </c>
      <c r="AE117" s="14" t="str">
        <f t="shared" si="8"/>
        <v/>
      </c>
      <c r="AF117" s="14" t="str">
        <f t="shared" si="9"/>
        <v/>
      </c>
    </row>
    <row r="118" spans="2:32" ht="15.6" thickBot="1" x14ac:dyDescent="0.5">
      <c r="B118" s="7"/>
      <c r="C118" s="352"/>
      <c r="D118" s="362"/>
      <c r="E118" s="352"/>
      <c r="F118" s="178" t="str">
        <f>IF('1'!I32&lt;&gt;"",'1'!I32,"")</f>
        <v/>
      </c>
      <c r="G118" s="382"/>
      <c r="H118" s="408"/>
      <c r="I118" s="359"/>
      <c r="J118" s="406"/>
      <c r="K118" s="359"/>
      <c r="L118" s="406"/>
      <c r="M118" s="359"/>
      <c r="N118" s="406"/>
      <c r="O118" s="359"/>
      <c r="P118" s="406"/>
      <c r="Q118" s="359"/>
      <c r="R118" s="406"/>
      <c r="S118" s="359"/>
      <c r="T118" s="406"/>
      <c r="U118" s="359"/>
      <c r="V118" s="411"/>
      <c r="W118" s="400"/>
      <c r="X118" s="403"/>
      <c r="Y118" s="440"/>
      <c r="Z118" s="9"/>
      <c r="AA118" s="28"/>
      <c r="AB118" s="14" t="str">
        <f t="shared" si="5"/>
        <v/>
      </c>
      <c r="AC118" s="14" t="str">
        <f t="shared" si="6"/>
        <v/>
      </c>
      <c r="AD118" s="14" t="str">
        <f t="shared" si="7"/>
        <v/>
      </c>
      <c r="AE118" s="14" t="str">
        <f t="shared" si="8"/>
        <v/>
      </c>
      <c r="AF118" s="14" t="str">
        <f t="shared" si="9"/>
        <v/>
      </c>
    </row>
    <row r="119" spans="2:32" x14ac:dyDescent="0.45">
      <c r="B119" s="7"/>
      <c r="C119" s="8"/>
      <c r="D119" s="8"/>
      <c r="E119" s="8"/>
      <c r="F119" s="8"/>
      <c r="G119" s="8"/>
      <c r="H119" s="8"/>
      <c r="I119" s="8"/>
      <c r="J119" s="8"/>
      <c r="K119" s="8"/>
      <c r="L119" s="8"/>
      <c r="M119" s="8"/>
      <c r="N119" s="8"/>
      <c r="O119" s="8"/>
      <c r="P119" s="8"/>
      <c r="Q119" s="8"/>
      <c r="R119" s="8"/>
      <c r="S119" s="8"/>
      <c r="T119" s="8"/>
      <c r="U119" s="8"/>
      <c r="V119" s="8"/>
      <c r="W119" s="8"/>
      <c r="X119" s="8"/>
      <c r="Y119" s="8"/>
      <c r="Z119" s="9"/>
    </row>
    <row r="120" spans="2:32" x14ac:dyDescent="0.45">
      <c r="B120" s="11"/>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3"/>
    </row>
    <row r="121" spans="2:32" x14ac:dyDescent="0.4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sheetData>
  <mergeCells count="498">
    <mergeCell ref="Y94:Y98"/>
    <mergeCell ref="Y99:Y103"/>
    <mergeCell ref="Y104:Y108"/>
    <mergeCell ref="Y109:Y113"/>
    <mergeCell ref="Y114:Y118"/>
    <mergeCell ref="Y49:Y53"/>
    <mergeCell ref="Y54:Y58"/>
    <mergeCell ref="Y59:Y63"/>
    <mergeCell ref="Y64:Y68"/>
    <mergeCell ref="Y69:Y73"/>
    <mergeCell ref="Y74:Y78"/>
    <mergeCell ref="Y79:Y83"/>
    <mergeCell ref="Y84:Y88"/>
    <mergeCell ref="Y89:Y93"/>
    <mergeCell ref="Y10:Y14"/>
    <mergeCell ref="Y8:Y9"/>
    <mergeCell ref="Y17:Y18"/>
    <mergeCell ref="Y19:Y23"/>
    <mergeCell ref="Y24:Y28"/>
    <mergeCell ref="Y29:Y33"/>
    <mergeCell ref="Y34:Y38"/>
    <mergeCell ref="Y39:Y43"/>
    <mergeCell ref="Y44:Y48"/>
    <mergeCell ref="B3:Z3"/>
    <mergeCell ref="X5:Y5"/>
    <mergeCell ref="J20:J23"/>
    <mergeCell ref="L20:L23"/>
    <mergeCell ref="N20:N23"/>
    <mergeCell ref="P20:P23"/>
    <mergeCell ref="R20:R23"/>
    <mergeCell ref="T20:T23"/>
    <mergeCell ref="V20:V23"/>
    <mergeCell ref="M19:M23"/>
    <mergeCell ref="O19:O23"/>
    <mergeCell ref="X6:Y6"/>
    <mergeCell ref="G7:H7"/>
    <mergeCell ref="H20:H23"/>
    <mergeCell ref="I18:J18"/>
    <mergeCell ref="I9:J9"/>
    <mergeCell ref="J11:J14"/>
    <mergeCell ref="G8:V8"/>
    <mergeCell ref="O9:P9"/>
    <mergeCell ref="Q9:R9"/>
    <mergeCell ref="S9:T9"/>
    <mergeCell ref="U9:V9"/>
    <mergeCell ref="K18:L18"/>
    <mergeCell ref="M18:N18"/>
    <mergeCell ref="V11:V14"/>
    <mergeCell ref="X8:X9"/>
    <mergeCell ref="X10:X14"/>
    <mergeCell ref="G9:H9"/>
    <mergeCell ref="G18:H18"/>
    <mergeCell ref="H11:H14"/>
    <mergeCell ref="K9:L9"/>
    <mergeCell ref="M9:N9"/>
    <mergeCell ref="S18:T18"/>
    <mergeCell ref="U18:V18"/>
    <mergeCell ref="G17:V17"/>
    <mergeCell ref="L11:L14"/>
    <mergeCell ref="N11:N14"/>
    <mergeCell ref="P11:P14"/>
    <mergeCell ref="R11:R14"/>
    <mergeCell ref="T11:T14"/>
    <mergeCell ref="X17:X18"/>
    <mergeCell ref="W8:W9"/>
    <mergeCell ref="W10:W14"/>
    <mergeCell ref="W17:W18"/>
    <mergeCell ref="C17:C18"/>
    <mergeCell ref="F17:F18"/>
    <mergeCell ref="E17:E18"/>
    <mergeCell ref="Q19:Q23"/>
    <mergeCell ref="S19:S23"/>
    <mergeCell ref="U19:U23"/>
    <mergeCell ref="E19:E23"/>
    <mergeCell ref="G19:G23"/>
    <mergeCell ref="D17:D18"/>
    <mergeCell ref="O18:P18"/>
    <mergeCell ref="Q18:R18"/>
    <mergeCell ref="I19:I23"/>
    <mergeCell ref="K19:K23"/>
    <mergeCell ref="D19:D23"/>
    <mergeCell ref="C19:C23"/>
    <mergeCell ref="C8:C9"/>
    <mergeCell ref="F8:F9"/>
    <mergeCell ref="E8:E9"/>
    <mergeCell ref="U10:U14"/>
    <mergeCell ref="S10:S14"/>
    <mergeCell ref="Q10:Q14"/>
    <mergeCell ref="O10:O14"/>
    <mergeCell ref="M10:M14"/>
    <mergeCell ref="K10:K14"/>
    <mergeCell ref="I10:I14"/>
    <mergeCell ref="G10:G14"/>
    <mergeCell ref="E10:E14"/>
    <mergeCell ref="D8:D9"/>
    <mergeCell ref="D10:D14"/>
    <mergeCell ref="V25:V28"/>
    <mergeCell ref="G29:G33"/>
    <mergeCell ref="I29:I33"/>
    <mergeCell ref="K29:K33"/>
    <mergeCell ref="M29:M33"/>
    <mergeCell ref="O29:O33"/>
    <mergeCell ref="Q29:Q33"/>
    <mergeCell ref="S29:S33"/>
    <mergeCell ref="U29:U33"/>
    <mergeCell ref="H30:H33"/>
    <mergeCell ref="J30:J33"/>
    <mergeCell ref="L30:L33"/>
    <mergeCell ref="N30:N33"/>
    <mergeCell ref="P30:P33"/>
    <mergeCell ref="R30:R33"/>
    <mergeCell ref="T30:T33"/>
    <mergeCell ref="Q24:Q28"/>
    <mergeCell ref="S24:S28"/>
    <mergeCell ref="U24:U28"/>
    <mergeCell ref="H25:H28"/>
    <mergeCell ref="J25:J28"/>
    <mergeCell ref="R25:R28"/>
    <mergeCell ref="T25:T28"/>
    <mergeCell ref="G24:G28"/>
    <mergeCell ref="D24:D28"/>
    <mergeCell ref="I24:I28"/>
    <mergeCell ref="K24:K28"/>
    <mergeCell ref="M24:M28"/>
    <mergeCell ref="O24:O28"/>
    <mergeCell ref="P25:P28"/>
    <mergeCell ref="L25:L28"/>
    <mergeCell ref="N25:N28"/>
    <mergeCell ref="H35:H38"/>
    <mergeCell ref="J35:J38"/>
    <mergeCell ref="L35:L38"/>
    <mergeCell ref="N35:N38"/>
    <mergeCell ref="P35:P38"/>
    <mergeCell ref="D29:D33"/>
    <mergeCell ref="V30:V33"/>
    <mergeCell ref="G44:G48"/>
    <mergeCell ref="I44:I48"/>
    <mergeCell ref="K44:K48"/>
    <mergeCell ref="M44:M48"/>
    <mergeCell ref="O44:O48"/>
    <mergeCell ref="Q39:Q43"/>
    <mergeCell ref="S39:S43"/>
    <mergeCell ref="U39:U43"/>
    <mergeCell ref="G39:G43"/>
    <mergeCell ref="Q44:Q48"/>
    <mergeCell ref="S44:S48"/>
    <mergeCell ref="U44:U48"/>
    <mergeCell ref="G34:G38"/>
    <mergeCell ref="I34:I38"/>
    <mergeCell ref="K34:K38"/>
    <mergeCell ref="M34:M38"/>
    <mergeCell ref="O34:O38"/>
    <mergeCell ref="Q34:Q38"/>
    <mergeCell ref="S34:S38"/>
    <mergeCell ref="U34:U38"/>
    <mergeCell ref="R35:R38"/>
    <mergeCell ref="T35:T38"/>
    <mergeCell ref="R45:R48"/>
    <mergeCell ref="T45:T48"/>
    <mergeCell ref="V45:V48"/>
    <mergeCell ref="Q49:Q53"/>
    <mergeCell ref="S49:S53"/>
    <mergeCell ref="U49:U53"/>
    <mergeCell ref="H50:H53"/>
    <mergeCell ref="J50:J53"/>
    <mergeCell ref="V35:V38"/>
    <mergeCell ref="H40:H43"/>
    <mergeCell ref="J40:J43"/>
    <mergeCell ref="L40:L43"/>
    <mergeCell ref="N40:N43"/>
    <mergeCell ref="P40:P43"/>
    <mergeCell ref="R40:R43"/>
    <mergeCell ref="T40:T43"/>
    <mergeCell ref="V40:V43"/>
    <mergeCell ref="I39:I43"/>
    <mergeCell ref="K39:K43"/>
    <mergeCell ref="M39:M43"/>
    <mergeCell ref="O39:O43"/>
    <mergeCell ref="R50:R53"/>
    <mergeCell ref="T50:T53"/>
    <mergeCell ref="V50:V53"/>
    <mergeCell ref="H45:H48"/>
    <mergeCell ref="G49:G53"/>
    <mergeCell ref="I49:I53"/>
    <mergeCell ref="K49:K53"/>
    <mergeCell ref="M49:M53"/>
    <mergeCell ref="O49:O53"/>
    <mergeCell ref="V60:V63"/>
    <mergeCell ref="U54:U58"/>
    <mergeCell ref="U59:U63"/>
    <mergeCell ref="T60:T63"/>
    <mergeCell ref="G54:G58"/>
    <mergeCell ref="R60:R63"/>
    <mergeCell ref="H55:H58"/>
    <mergeCell ref="R55:R58"/>
    <mergeCell ref="H60:H63"/>
    <mergeCell ref="Q54:Q58"/>
    <mergeCell ref="T55:T58"/>
    <mergeCell ref="V55:V58"/>
    <mergeCell ref="I54:I58"/>
    <mergeCell ref="S64:S68"/>
    <mergeCell ref="J45:J48"/>
    <mergeCell ref="L45:L48"/>
    <mergeCell ref="N45:N48"/>
    <mergeCell ref="P45:P48"/>
    <mergeCell ref="K59:K63"/>
    <mergeCell ref="M59:M63"/>
    <mergeCell ref="O59:O63"/>
    <mergeCell ref="L50:L53"/>
    <mergeCell ref="N50:N53"/>
    <mergeCell ref="P50:P53"/>
    <mergeCell ref="P60:P63"/>
    <mergeCell ref="J55:J58"/>
    <mergeCell ref="L55:L58"/>
    <mergeCell ref="N55:N58"/>
    <mergeCell ref="P55:P58"/>
    <mergeCell ref="J60:J63"/>
    <mergeCell ref="L60:L63"/>
    <mergeCell ref="N60:N63"/>
    <mergeCell ref="K54:K58"/>
    <mergeCell ref="M54:M58"/>
    <mergeCell ref="O54:O58"/>
    <mergeCell ref="U64:U68"/>
    <mergeCell ref="U69:U73"/>
    <mergeCell ref="S54:S58"/>
    <mergeCell ref="Q59:Q63"/>
    <mergeCell ref="S59:S63"/>
    <mergeCell ref="G59:G63"/>
    <mergeCell ref="I59:I63"/>
    <mergeCell ref="H65:H68"/>
    <mergeCell ref="J65:J68"/>
    <mergeCell ref="L65:L68"/>
    <mergeCell ref="N65:N68"/>
    <mergeCell ref="P65:P68"/>
    <mergeCell ref="R65:R68"/>
    <mergeCell ref="T65:T68"/>
    <mergeCell ref="G69:G73"/>
    <mergeCell ref="H70:H73"/>
    <mergeCell ref="G64:G68"/>
    <mergeCell ref="N70:N73"/>
    <mergeCell ref="Q69:Q73"/>
    <mergeCell ref="S69:S73"/>
    <mergeCell ref="P70:P73"/>
    <mergeCell ref="R70:R73"/>
    <mergeCell ref="T70:T73"/>
    <mergeCell ref="Q64:Q68"/>
    <mergeCell ref="G74:G78"/>
    <mergeCell ref="Q84:Q88"/>
    <mergeCell ref="S84:S88"/>
    <mergeCell ref="U74:U78"/>
    <mergeCell ref="Q79:Q83"/>
    <mergeCell ref="S79:S83"/>
    <mergeCell ref="U79:U83"/>
    <mergeCell ref="V65:V68"/>
    <mergeCell ref="W64:W68"/>
    <mergeCell ref="I64:I68"/>
    <mergeCell ref="K64:K68"/>
    <mergeCell ref="M64:M68"/>
    <mergeCell ref="O64:O68"/>
    <mergeCell ref="P80:P83"/>
    <mergeCell ref="R80:R83"/>
    <mergeCell ref="T80:T83"/>
    <mergeCell ref="V80:V83"/>
    <mergeCell ref="I69:I73"/>
    <mergeCell ref="K69:K73"/>
    <mergeCell ref="M69:M73"/>
    <mergeCell ref="O69:O73"/>
    <mergeCell ref="V70:V73"/>
    <mergeCell ref="J70:J73"/>
    <mergeCell ref="L70:L73"/>
    <mergeCell ref="P90:P93"/>
    <mergeCell ref="R90:R93"/>
    <mergeCell ref="T90:T93"/>
    <mergeCell ref="V90:V93"/>
    <mergeCell ref="X74:X78"/>
    <mergeCell ref="H75:H78"/>
    <mergeCell ref="J75:J78"/>
    <mergeCell ref="L75:L78"/>
    <mergeCell ref="N75:N78"/>
    <mergeCell ref="P75:P78"/>
    <mergeCell ref="R75:R78"/>
    <mergeCell ref="T75:T78"/>
    <mergeCell ref="V75:V78"/>
    <mergeCell ref="I74:I78"/>
    <mergeCell ref="K74:K78"/>
    <mergeCell ref="M74:M78"/>
    <mergeCell ref="O74:O78"/>
    <mergeCell ref="I79:I83"/>
    <mergeCell ref="K79:K83"/>
    <mergeCell ref="M79:M83"/>
    <mergeCell ref="O79:O83"/>
    <mergeCell ref="Q74:Q78"/>
    <mergeCell ref="S74:S78"/>
    <mergeCell ref="H80:H83"/>
    <mergeCell ref="J80:J83"/>
    <mergeCell ref="L80:L83"/>
    <mergeCell ref="N80:N83"/>
    <mergeCell ref="G89:G93"/>
    <mergeCell ref="I89:I93"/>
    <mergeCell ref="K89:K93"/>
    <mergeCell ref="M89:M93"/>
    <mergeCell ref="O89:O93"/>
    <mergeCell ref="G84:G88"/>
    <mergeCell ref="G79:G83"/>
    <mergeCell ref="Q94:Q98"/>
    <mergeCell ref="S94:S98"/>
    <mergeCell ref="U84:U88"/>
    <mergeCell ref="X84:X88"/>
    <mergeCell ref="H85:H88"/>
    <mergeCell ref="J85:J88"/>
    <mergeCell ref="L85:L88"/>
    <mergeCell ref="N85:N88"/>
    <mergeCell ref="P85:P88"/>
    <mergeCell ref="R85:R88"/>
    <mergeCell ref="T85:T88"/>
    <mergeCell ref="V85:V88"/>
    <mergeCell ref="I84:I88"/>
    <mergeCell ref="K84:K88"/>
    <mergeCell ref="M84:M88"/>
    <mergeCell ref="O84:O88"/>
    <mergeCell ref="Q89:Q93"/>
    <mergeCell ref="S89:S93"/>
    <mergeCell ref="U89:U93"/>
    <mergeCell ref="X89:X93"/>
    <mergeCell ref="H90:H93"/>
    <mergeCell ref="J90:J93"/>
    <mergeCell ref="L90:L93"/>
    <mergeCell ref="N90:N93"/>
    <mergeCell ref="G99:G103"/>
    <mergeCell ref="I99:I103"/>
    <mergeCell ref="K99:K103"/>
    <mergeCell ref="M99:M103"/>
    <mergeCell ref="O99:O103"/>
    <mergeCell ref="Q104:Q108"/>
    <mergeCell ref="S104:S108"/>
    <mergeCell ref="U94:U98"/>
    <mergeCell ref="X94:X98"/>
    <mergeCell ref="H95:H98"/>
    <mergeCell ref="J95:J98"/>
    <mergeCell ref="L95:L98"/>
    <mergeCell ref="N95:N98"/>
    <mergeCell ref="P95:P98"/>
    <mergeCell ref="R95:R98"/>
    <mergeCell ref="T95:T98"/>
    <mergeCell ref="V95:V98"/>
    <mergeCell ref="G94:G98"/>
    <mergeCell ref="I94:I98"/>
    <mergeCell ref="K94:K98"/>
    <mergeCell ref="M94:M98"/>
    <mergeCell ref="O94:O98"/>
    <mergeCell ref="Q99:Q103"/>
    <mergeCell ref="S99:S103"/>
    <mergeCell ref="X109:X113"/>
    <mergeCell ref="H110:H113"/>
    <mergeCell ref="U99:U103"/>
    <mergeCell ref="X99:X103"/>
    <mergeCell ref="H100:H103"/>
    <mergeCell ref="J100:J103"/>
    <mergeCell ref="L100:L103"/>
    <mergeCell ref="N100:N103"/>
    <mergeCell ref="P100:P103"/>
    <mergeCell ref="R100:R103"/>
    <mergeCell ref="T100:T103"/>
    <mergeCell ref="V100:V103"/>
    <mergeCell ref="L105:L108"/>
    <mergeCell ref="N105:N108"/>
    <mergeCell ref="P105:P108"/>
    <mergeCell ref="R105:R108"/>
    <mergeCell ref="T105:T108"/>
    <mergeCell ref="V105:V108"/>
    <mergeCell ref="M109:M113"/>
    <mergeCell ref="O109:O113"/>
    <mergeCell ref="U104:U108"/>
    <mergeCell ref="H105:H108"/>
    <mergeCell ref="J105:J108"/>
    <mergeCell ref="G104:G108"/>
    <mergeCell ref="I104:I108"/>
    <mergeCell ref="K104:K108"/>
    <mergeCell ref="M104:M108"/>
    <mergeCell ref="O104:O108"/>
    <mergeCell ref="V110:V113"/>
    <mergeCell ref="E24:E28"/>
    <mergeCell ref="E29:E33"/>
    <mergeCell ref="E34:E38"/>
    <mergeCell ref="E39:E43"/>
    <mergeCell ref="E44:E48"/>
    <mergeCell ref="E74:E78"/>
    <mergeCell ref="E79:E83"/>
    <mergeCell ref="E84:E88"/>
    <mergeCell ref="E89:E93"/>
    <mergeCell ref="E94:E98"/>
    <mergeCell ref="E49:E53"/>
    <mergeCell ref="E54:E58"/>
    <mergeCell ref="E59:E63"/>
    <mergeCell ref="E64:E68"/>
    <mergeCell ref="E69:E73"/>
    <mergeCell ref="G109:G113"/>
    <mergeCell ref="I109:I113"/>
    <mergeCell ref="K109:K113"/>
    <mergeCell ref="X114:X118"/>
    <mergeCell ref="H115:H118"/>
    <mergeCell ref="J115:J118"/>
    <mergeCell ref="L115:L118"/>
    <mergeCell ref="N115:N118"/>
    <mergeCell ref="P115:P118"/>
    <mergeCell ref="R115:R118"/>
    <mergeCell ref="T115:T118"/>
    <mergeCell ref="V115:V118"/>
    <mergeCell ref="W114:W118"/>
    <mergeCell ref="Q114:Q118"/>
    <mergeCell ref="S114:S118"/>
    <mergeCell ref="G114:G118"/>
    <mergeCell ref="I114:I118"/>
    <mergeCell ref="K114:K118"/>
    <mergeCell ref="M114:M118"/>
    <mergeCell ref="O114:O118"/>
    <mergeCell ref="Q109:Q113"/>
    <mergeCell ref="S109:S113"/>
    <mergeCell ref="U109:U113"/>
    <mergeCell ref="E109:E113"/>
    <mergeCell ref="E114:E118"/>
    <mergeCell ref="U114:U118"/>
    <mergeCell ref="J110:J113"/>
    <mergeCell ref="L110:L113"/>
    <mergeCell ref="N110:N113"/>
    <mergeCell ref="P110:P113"/>
    <mergeCell ref="R110:R113"/>
    <mergeCell ref="T110:T113"/>
    <mergeCell ref="D114:D118"/>
    <mergeCell ref="C24:C28"/>
    <mergeCell ref="C29:C33"/>
    <mergeCell ref="C34:C38"/>
    <mergeCell ref="C39:C43"/>
    <mergeCell ref="C44:C48"/>
    <mergeCell ref="C49:C53"/>
    <mergeCell ref="C54:C58"/>
    <mergeCell ref="C59:C63"/>
    <mergeCell ref="C64:C68"/>
    <mergeCell ref="C114:C118"/>
    <mergeCell ref="C69:C73"/>
    <mergeCell ref="C74:C78"/>
    <mergeCell ref="C79:C83"/>
    <mergeCell ref="C84:C88"/>
    <mergeCell ref="C89:C93"/>
    <mergeCell ref="C94:C98"/>
    <mergeCell ref="D34:D38"/>
    <mergeCell ref="D39:D43"/>
    <mergeCell ref="D44:D48"/>
    <mergeCell ref="D49:D53"/>
    <mergeCell ref="D54:D58"/>
    <mergeCell ref="D59:D63"/>
    <mergeCell ref="D64:D68"/>
    <mergeCell ref="C99:C103"/>
    <mergeCell ref="C104:C108"/>
    <mergeCell ref="C109:C113"/>
    <mergeCell ref="W109:W113"/>
    <mergeCell ref="W19:W23"/>
    <mergeCell ref="W24:W28"/>
    <mergeCell ref="W29:W33"/>
    <mergeCell ref="W34:W38"/>
    <mergeCell ref="W39:W43"/>
    <mergeCell ref="W44:W48"/>
    <mergeCell ref="W49:W53"/>
    <mergeCell ref="W54:W58"/>
    <mergeCell ref="W59:W63"/>
    <mergeCell ref="D79:D83"/>
    <mergeCell ref="D84:D88"/>
    <mergeCell ref="D89:D93"/>
    <mergeCell ref="D94:D98"/>
    <mergeCell ref="D99:D103"/>
    <mergeCell ref="D104:D108"/>
    <mergeCell ref="D109:D113"/>
    <mergeCell ref="D69:D73"/>
    <mergeCell ref="D74:D78"/>
    <mergeCell ref="E99:E103"/>
    <mergeCell ref="E104:E108"/>
    <mergeCell ref="W7:X7"/>
    <mergeCell ref="W69:W73"/>
    <mergeCell ref="W74:W78"/>
    <mergeCell ref="W79:W83"/>
    <mergeCell ref="W84:W88"/>
    <mergeCell ref="W89:W93"/>
    <mergeCell ref="W94:W98"/>
    <mergeCell ref="W99:W103"/>
    <mergeCell ref="W104:W108"/>
    <mergeCell ref="X34:X38"/>
    <mergeCell ref="X19:X23"/>
    <mergeCell ref="X29:X33"/>
    <mergeCell ref="X24:X28"/>
    <mergeCell ref="X39:X43"/>
    <mergeCell ref="X104:X108"/>
    <mergeCell ref="X44:X48"/>
    <mergeCell ref="X49:X53"/>
    <mergeCell ref="X59:X63"/>
    <mergeCell ref="X54:X58"/>
    <mergeCell ref="X69:X73"/>
    <mergeCell ref="X64:X68"/>
    <mergeCell ref="X79:X83"/>
  </mergeCells>
  <phoneticPr fontId="1"/>
  <conditionalFormatting sqref="Y19:Y118">
    <cfRule type="expression" dxfId="3" priority="1">
      <formula>X19="（a）"</formula>
    </cfRule>
  </conditionalFormatting>
  <dataValidations count="3">
    <dataValidation allowBlank="1" showInputMessage="1" sqref="H19 J19 L19 N19 P19 R19 T19 V19:W19 H24 J24 L24 N24 P24 R24 T24 V104:W104 H29 V109:W109 J29 L29 N29 P29 R29 T29 H34 V24:W24 J34 L34 N34 P34 R34 T34 H39 V34:W34 J39 L39 N39 P39 R39 T39 H44 J44 L44 N44 P44 R44 T44 V39:W39 H49 J49 L49 N49 P49 R49 T49 V44:W44 H54 J54 L54 N54 P54 R54 T54 V49:W49 H59 J59 L59 N59 P59 R59 T59 V54:W54 H64 J64 L64 N64 P64 R64 T64 V59:W59 H69 J69 L69 N69 P69 R69 T69 V64:W64 H74 J74 L74 N74 P74 R74 T74 V69:W69 H79 J79 L79 N79 P79 R79 T79 V74:W74 H84 J84 L84 N84 P84 R84 T84 V79:W79 H89 J89 L89 N89 P89 R89 T89 V84:W84 H94 J94 L94 N94 P94 R94 T94 V89:W89 H99 J99 L99 N99 P99 R99 T99 V94:W94 H104 J104 L104 N104 P104 R104 T104 V99:W99 H109 J109 L109 N109 P109 R109 T109 V29:W29 H114 J114 L114 N114 P114 R114 T114 V114:W114" xr:uid="{00000000-0002-0000-0300-000000000000}"/>
    <dataValidation type="list" allowBlank="1" showInputMessage="1" sqref="O19:O118 Q19:Q118 G19:G118 S19:S118 I19:I118 K19:K118 M19:M118 U19:U118" xr:uid="{00000000-0002-0000-0300-000001000000}">
      <formula1>"[選択],不要,未実施,実施済"</formula1>
    </dataValidation>
    <dataValidation type="list" allowBlank="1" showInputMessage="1" showErrorMessage="1" sqref="X19:X118" xr:uid="{00000000-0002-0000-0300-000002000000}">
      <formula1>"[選択],（a）,（b）,（c）,（d）"</formula1>
    </dataValidation>
  </dataValidations>
  <hyperlinks>
    <hyperlink ref="G7:H7" location="着火源発現防止対策例!A1" display="詳細な対策例はコチラ" xr:uid="{00000000-0004-0000-0300-000000000000}"/>
    <hyperlink ref="X5:Y5" location="'5'!A1" display="入力後、次のシートに移動" xr:uid="{00000000-0004-0000-0300-000001000000}"/>
    <hyperlink ref="X6:Y6" location="作業条件確認シート!A1" display="作業条件確認シートはコチラ" xr:uid="{00000000-0004-0000-0300-000002000000}"/>
  </hyperlinks>
  <pageMargins left="0.7" right="0.7" top="0.75" bottom="0.75" header="0.3" footer="0.3"/>
  <pageSetup paperSize="9" orientation="portrait" r:id="rId1"/>
  <ignoredErrors>
    <ignoredError sqref="H19 Y19:Y118 H24:V118 I20 J19 K20 L19 M20 N19 O20 P19 Q20 R19 S20 T19 U20 V19 I21:I23 U21:U23 S21:S23 Q21:Q23 O21:O23 M21:M23 K21:K23 W20:W23 W19 W24:W11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19"/>
  <sheetViews>
    <sheetView zoomScaleNormal="100" workbookViewId="0">
      <pane ySplit="14" topLeftCell="A15" activePane="bottomLeft" state="frozen"/>
      <selection pane="bottomLeft" activeCell="A2" sqref="A2"/>
    </sheetView>
  </sheetViews>
  <sheetFormatPr defaultColWidth="0" defaultRowHeight="15" zeroHeight="1" x14ac:dyDescent="0.45"/>
  <cols>
    <col min="1" max="2" width="2.59765625" style="14" customWidth="1"/>
    <col min="3" max="3" width="8.69921875" style="1" customWidth="1"/>
    <col min="4" max="4" width="13.19921875" style="1" customWidth="1"/>
    <col min="5" max="5" width="8.69921875" style="1" customWidth="1"/>
    <col min="6" max="6" width="16.69921875" style="1" customWidth="1"/>
    <col min="7" max="17" width="22.69921875" style="1" customWidth="1"/>
    <col min="18" max="19" width="2.59765625" style="14" customWidth="1"/>
    <col min="20" max="16384" width="8.69921875" style="1" hidden="1"/>
  </cols>
  <sheetData>
    <row r="1" spans="1:18" s="14" customFormat="1" hidden="1" x14ac:dyDescent="0.45">
      <c r="A1" s="76">
        <f>'1'!E6</f>
        <v>0</v>
      </c>
      <c r="R1" s="31"/>
    </row>
    <row r="2" spans="1:18" s="14" customFormat="1" x14ac:dyDescent="0.45"/>
    <row r="3" spans="1:18" ht="22.8" x14ac:dyDescent="0.45">
      <c r="B3" s="342" t="s">
        <v>129</v>
      </c>
      <c r="C3" s="343"/>
      <c r="D3" s="343"/>
      <c r="E3" s="343"/>
      <c r="F3" s="343"/>
      <c r="G3" s="343"/>
      <c r="H3" s="343"/>
      <c r="I3" s="343"/>
      <c r="J3" s="343"/>
      <c r="K3" s="343"/>
      <c r="L3" s="343"/>
      <c r="M3" s="343"/>
      <c r="N3" s="343"/>
      <c r="O3" s="343"/>
      <c r="P3" s="343"/>
      <c r="Q3" s="343"/>
      <c r="R3" s="344"/>
    </row>
    <row r="4" spans="1:18" x14ac:dyDescent="0.45">
      <c r="B4" s="7"/>
      <c r="C4" s="8"/>
      <c r="D4" s="8"/>
      <c r="E4" s="8"/>
      <c r="F4" s="8"/>
      <c r="G4" s="8"/>
      <c r="H4" s="8"/>
      <c r="I4" s="8"/>
      <c r="J4" s="8"/>
      <c r="K4" s="8"/>
      <c r="L4" s="8"/>
      <c r="M4" s="8"/>
      <c r="N4" s="8"/>
      <c r="O4" s="8"/>
      <c r="P4" s="8"/>
      <c r="Q4" s="8"/>
      <c r="R4" s="9"/>
    </row>
    <row r="5" spans="1:18" x14ac:dyDescent="0.45">
      <c r="B5" s="7"/>
      <c r="C5" s="8"/>
      <c r="D5" s="8"/>
      <c r="E5" s="8"/>
      <c r="F5" s="8"/>
      <c r="G5" s="8"/>
      <c r="H5" s="8"/>
      <c r="I5" s="8"/>
      <c r="J5" s="8"/>
      <c r="K5" s="8"/>
      <c r="L5" s="8"/>
      <c r="M5" s="8"/>
      <c r="N5" s="8"/>
      <c r="O5" s="8"/>
      <c r="P5" s="345" t="s">
        <v>105</v>
      </c>
      <c r="Q5" s="346"/>
      <c r="R5" s="9"/>
    </row>
    <row r="6" spans="1:18" ht="15.6" thickBot="1" x14ac:dyDescent="0.5">
      <c r="B6" s="7"/>
      <c r="C6" s="8" t="s">
        <v>36</v>
      </c>
      <c r="D6" s="8"/>
      <c r="E6" s="8"/>
      <c r="F6" s="8"/>
      <c r="G6" s="8"/>
      <c r="H6" s="8"/>
      <c r="I6" s="8"/>
      <c r="J6" s="8"/>
      <c r="K6" s="8"/>
      <c r="L6" s="8"/>
      <c r="M6" s="8"/>
      <c r="N6" s="8"/>
      <c r="O6" s="8"/>
      <c r="P6" s="8"/>
      <c r="Q6" s="8"/>
      <c r="R6" s="9"/>
    </row>
    <row r="7" spans="1:18" ht="21" customHeight="1" x14ac:dyDescent="0.45">
      <c r="B7" s="7"/>
      <c r="C7" s="383" t="s">
        <v>22</v>
      </c>
      <c r="D7" s="377" t="s">
        <v>138</v>
      </c>
      <c r="E7" s="383" t="s">
        <v>40</v>
      </c>
      <c r="F7" s="383" t="s">
        <v>23</v>
      </c>
      <c r="G7" s="424" t="s">
        <v>44</v>
      </c>
      <c r="H7" s="442" t="s">
        <v>43</v>
      </c>
      <c r="I7" s="443"/>
      <c r="J7" s="443"/>
      <c r="K7" s="443"/>
      <c r="L7" s="443"/>
      <c r="M7" s="443"/>
      <c r="N7" s="443"/>
      <c r="O7" s="443"/>
      <c r="P7" s="443"/>
      <c r="Q7" s="444"/>
      <c r="R7" s="9"/>
    </row>
    <row r="8" spans="1:18" ht="21" customHeight="1" thickBot="1" x14ac:dyDescent="0.5">
      <c r="B8" s="7"/>
      <c r="C8" s="384"/>
      <c r="D8" s="379"/>
      <c r="E8" s="384"/>
      <c r="F8" s="385"/>
      <c r="G8" s="457"/>
      <c r="H8" s="79" t="s">
        <v>46</v>
      </c>
      <c r="I8" s="48" t="s">
        <v>47</v>
      </c>
      <c r="J8" s="48" t="s">
        <v>48</v>
      </c>
      <c r="K8" s="48" t="s">
        <v>49</v>
      </c>
      <c r="L8" s="48" t="s">
        <v>50</v>
      </c>
      <c r="M8" s="48" t="s">
        <v>51</v>
      </c>
      <c r="N8" s="48" t="s">
        <v>52</v>
      </c>
      <c r="O8" s="48" t="s">
        <v>53</v>
      </c>
      <c r="P8" s="48" t="s">
        <v>54</v>
      </c>
      <c r="Q8" s="25" t="s">
        <v>55</v>
      </c>
      <c r="R8" s="9"/>
    </row>
    <row r="9" spans="1:18" x14ac:dyDescent="0.45">
      <c r="B9" s="7"/>
      <c r="C9" s="52" t="s">
        <v>101</v>
      </c>
      <c r="D9" s="419"/>
      <c r="E9" s="377" t="s">
        <v>102</v>
      </c>
      <c r="F9" s="53" t="s">
        <v>98</v>
      </c>
      <c r="G9" s="360" t="s">
        <v>109</v>
      </c>
      <c r="H9" s="458" t="s">
        <v>106</v>
      </c>
      <c r="I9" s="461" t="s">
        <v>107</v>
      </c>
      <c r="J9" s="461" t="s">
        <v>117</v>
      </c>
      <c r="K9" s="461"/>
      <c r="L9" s="461"/>
      <c r="M9" s="461"/>
      <c r="N9" s="461"/>
      <c r="O9" s="461"/>
      <c r="P9" s="461"/>
      <c r="Q9" s="462"/>
      <c r="R9" s="9"/>
    </row>
    <row r="10" spans="1:18" x14ac:dyDescent="0.45">
      <c r="B10" s="7"/>
      <c r="C10" s="50"/>
      <c r="D10" s="420"/>
      <c r="E10" s="378"/>
      <c r="F10" s="54" t="s">
        <v>99</v>
      </c>
      <c r="G10" s="361"/>
      <c r="H10" s="459"/>
      <c r="I10" s="371"/>
      <c r="J10" s="371"/>
      <c r="K10" s="371"/>
      <c r="L10" s="371"/>
      <c r="M10" s="371"/>
      <c r="N10" s="371"/>
      <c r="O10" s="371"/>
      <c r="P10" s="371"/>
      <c r="Q10" s="375"/>
      <c r="R10" s="9"/>
    </row>
    <row r="11" spans="1:18" x14ac:dyDescent="0.45">
      <c r="B11" s="7"/>
      <c r="C11" s="50"/>
      <c r="D11" s="420"/>
      <c r="E11" s="378"/>
      <c r="F11" s="54" t="s">
        <v>100</v>
      </c>
      <c r="G11" s="361"/>
      <c r="H11" s="459"/>
      <c r="I11" s="371"/>
      <c r="J11" s="371"/>
      <c r="K11" s="371"/>
      <c r="L11" s="371"/>
      <c r="M11" s="371"/>
      <c r="N11" s="371"/>
      <c r="O11" s="371"/>
      <c r="P11" s="371"/>
      <c r="Q11" s="375"/>
      <c r="R11" s="9"/>
    </row>
    <row r="12" spans="1:18" x14ac:dyDescent="0.45">
      <c r="B12" s="7"/>
      <c r="C12" s="50"/>
      <c r="D12" s="420"/>
      <c r="E12" s="378"/>
      <c r="F12" s="20"/>
      <c r="G12" s="361"/>
      <c r="H12" s="459"/>
      <c r="I12" s="371"/>
      <c r="J12" s="371"/>
      <c r="K12" s="371"/>
      <c r="L12" s="371"/>
      <c r="M12" s="371"/>
      <c r="N12" s="371"/>
      <c r="O12" s="371"/>
      <c r="P12" s="371"/>
      <c r="Q12" s="375"/>
      <c r="R12" s="9"/>
    </row>
    <row r="13" spans="1:18" ht="15.6" thickBot="1" x14ac:dyDescent="0.5">
      <c r="B13" s="7"/>
      <c r="C13" s="51"/>
      <c r="D13" s="421"/>
      <c r="E13" s="379"/>
      <c r="F13" s="21"/>
      <c r="G13" s="362"/>
      <c r="H13" s="460"/>
      <c r="I13" s="372"/>
      <c r="J13" s="372"/>
      <c r="K13" s="372"/>
      <c r="L13" s="372"/>
      <c r="M13" s="372"/>
      <c r="N13" s="372"/>
      <c r="O13" s="372"/>
      <c r="P13" s="372"/>
      <c r="Q13" s="376"/>
      <c r="R13" s="9"/>
    </row>
    <row r="14" spans="1:18" x14ac:dyDescent="0.45">
      <c r="B14" s="7"/>
      <c r="C14" s="8"/>
      <c r="D14" s="8"/>
      <c r="E14" s="8"/>
      <c r="F14" s="8"/>
      <c r="G14" s="8"/>
      <c r="H14" s="8"/>
      <c r="I14" s="8"/>
      <c r="J14" s="8"/>
      <c r="K14" s="8"/>
      <c r="L14" s="8"/>
      <c r="M14" s="8"/>
      <c r="N14" s="8"/>
      <c r="O14" s="8"/>
      <c r="P14" s="8"/>
      <c r="Q14" s="8"/>
      <c r="R14" s="9"/>
    </row>
    <row r="15" spans="1:18" ht="15.6" thickBot="1" x14ac:dyDescent="0.5">
      <c r="B15" s="7"/>
      <c r="C15" s="8"/>
      <c r="D15" s="8"/>
      <c r="E15" s="8"/>
      <c r="F15" s="8"/>
      <c r="G15" s="8"/>
      <c r="H15" s="8"/>
      <c r="I15" s="8"/>
      <c r="J15" s="8"/>
      <c r="K15" s="8"/>
      <c r="L15" s="8"/>
      <c r="M15" s="8"/>
      <c r="N15" s="8"/>
      <c r="O15" s="8"/>
      <c r="P15" s="8"/>
      <c r="Q15" s="8"/>
      <c r="R15" s="9"/>
    </row>
    <row r="16" spans="1:18" ht="20.399999999999999" customHeight="1" x14ac:dyDescent="0.45">
      <c r="B16" s="7"/>
      <c r="C16" s="383" t="s">
        <v>22</v>
      </c>
      <c r="D16" s="377" t="s">
        <v>138</v>
      </c>
      <c r="E16" s="383" t="s">
        <v>40</v>
      </c>
      <c r="F16" s="383" t="s">
        <v>23</v>
      </c>
      <c r="G16" s="424" t="s">
        <v>44</v>
      </c>
      <c r="H16" s="442" t="s">
        <v>43</v>
      </c>
      <c r="I16" s="443"/>
      <c r="J16" s="443"/>
      <c r="K16" s="443"/>
      <c r="L16" s="443"/>
      <c r="M16" s="443"/>
      <c r="N16" s="443"/>
      <c r="O16" s="443"/>
      <c r="P16" s="443"/>
      <c r="Q16" s="444"/>
      <c r="R16" s="9"/>
    </row>
    <row r="17" spans="2:18" ht="20.399999999999999" customHeight="1" thickBot="1" x14ac:dyDescent="0.5">
      <c r="B17" s="7"/>
      <c r="C17" s="384"/>
      <c r="D17" s="379"/>
      <c r="E17" s="384"/>
      <c r="F17" s="384"/>
      <c r="G17" s="441"/>
      <c r="H17" s="79" t="s">
        <v>46</v>
      </c>
      <c r="I17" s="48" t="s">
        <v>47</v>
      </c>
      <c r="J17" s="48" t="s">
        <v>48</v>
      </c>
      <c r="K17" s="48" t="s">
        <v>49</v>
      </c>
      <c r="L17" s="48" t="s">
        <v>50</v>
      </c>
      <c r="M17" s="48" t="s">
        <v>51</v>
      </c>
      <c r="N17" s="48" t="s">
        <v>52</v>
      </c>
      <c r="O17" s="48" t="s">
        <v>53</v>
      </c>
      <c r="P17" s="48" t="s">
        <v>54</v>
      </c>
      <c r="Q17" s="25" t="s">
        <v>55</v>
      </c>
      <c r="R17" s="9"/>
    </row>
    <row r="18" spans="2:18" x14ac:dyDescent="0.45">
      <c r="B18" s="7"/>
      <c r="C18" s="350" t="str">
        <f>IF($A$1&gt;0,1,"")</f>
        <v/>
      </c>
      <c r="D18" s="360" t="str">
        <f>IF('1'!D13&lt;&gt;"",'1'!D13,"")</f>
        <v/>
      </c>
      <c r="E18" s="350" t="str">
        <f>IF('2'!D20="はい","要",IF('2'!D20="いいえ","不要","ー"))</f>
        <v>ー</v>
      </c>
      <c r="F18" s="182" t="str">
        <f>IF('1'!E13&lt;&gt;"",'1'!E13,"")</f>
        <v/>
      </c>
      <c r="G18" s="183" t="str">
        <f>IF('2'!D22&lt;&gt;"",'2'!D22,"")</f>
        <v/>
      </c>
      <c r="H18" s="445"/>
      <c r="I18" s="448"/>
      <c r="J18" s="448"/>
      <c r="K18" s="448"/>
      <c r="L18" s="448"/>
      <c r="M18" s="448"/>
      <c r="N18" s="448"/>
      <c r="O18" s="448"/>
      <c r="P18" s="448"/>
      <c r="Q18" s="451"/>
      <c r="R18" s="9"/>
    </row>
    <row r="19" spans="2:18" x14ac:dyDescent="0.45">
      <c r="B19" s="7"/>
      <c r="C19" s="351"/>
      <c r="D19" s="361"/>
      <c r="E19" s="351"/>
      <c r="F19" s="184" t="str">
        <f>IF('1'!F13&lt;&gt;"",'1'!F13,"")</f>
        <v/>
      </c>
      <c r="G19" s="185" t="str">
        <f>IF('2'!E22&lt;&gt;"",'2'!E22,"")</f>
        <v/>
      </c>
      <c r="H19" s="446"/>
      <c r="I19" s="449"/>
      <c r="J19" s="449"/>
      <c r="K19" s="449"/>
      <c r="L19" s="449"/>
      <c r="M19" s="449"/>
      <c r="N19" s="449"/>
      <c r="O19" s="449"/>
      <c r="P19" s="449"/>
      <c r="Q19" s="452"/>
      <c r="R19" s="9"/>
    </row>
    <row r="20" spans="2:18" x14ac:dyDescent="0.45">
      <c r="B20" s="7"/>
      <c r="C20" s="351"/>
      <c r="D20" s="361"/>
      <c r="E20" s="351"/>
      <c r="F20" s="184" t="str">
        <f>IF('1'!G13&lt;&gt;"",'1'!G13,"")</f>
        <v/>
      </c>
      <c r="G20" s="185" t="str">
        <f>IF('2'!F22&lt;&gt;"",'2'!F22,"")</f>
        <v/>
      </c>
      <c r="H20" s="446"/>
      <c r="I20" s="449"/>
      <c r="J20" s="449"/>
      <c r="K20" s="449"/>
      <c r="L20" s="449"/>
      <c r="M20" s="449"/>
      <c r="N20" s="449"/>
      <c r="O20" s="449"/>
      <c r="P20" s="449"/>
      <c r="Q20" s="452"/>
      <c r="R20" s="9"/>
    </row>
    <row r="21" spans="2:18" x14ac:dyDescent="0.45">
      <c r="B21" s="7"/>
      <c r="C21" s="351"/>
      <c r="D21" s="361"/>
      <c r="E21" s="351"/>
      <c r="F21" s="184" t="str">
        <f>IF('1'!H13&lt;&gt;"",'1'!H13,"")</f>
        <v/>
      </c>
      <c r="G21" s="185" t="str">
        <f>IF('2'!G22&lt;&gt;"",'2'!G22,"")</f>
        <v/>
      </c>
      <c r="H21" s="446"/>
      <c r="I21" s="449"/>
      <c r="J21" s="449"/>
      <c r="K21" s="449"/>
      <c r="L21" s="449"/>
      <c r="M21" s="449"/>
      <c r="N21" s="449"/>
      <c r="O21" s="449"/>
      <c r="P21" s="449"/>
      <c r="Q21" s="452"/>
      <c r="R21" s="9"/>
    </row>
    <row r="22" spans="2:18" ht="15.6" thickBot="1" x14ac:dyDescent="0.5">
      <c r="B22" s="7"/>
      <c r="C22" s="352"/>
      <c r="D22" s="362"/>
      <c r="E22" s="352"/>
      <c r="F22" s="186" t="str">
        <f>IF('1'!I13&lt;&gt;"",'1'!I13,"")</f>
        <v/>
      </c>
      <c r="G22" s="161" t="str">
        <f>IF('2'!H22&lt;&gt;"",'2'!H22,"")</f>
        <v/>
      </c>
      <c r="H22" s="447"/>
      <c r="I22" s="450"/>
      <c r="J22" s="450"/>
      <c r="K22" s="450"/>
      <c r="L22" s="450"/>
      <c r="M22" s="450"/>
      <c r="N22" s="450"/>
      <c r="O22" s="450"/>
      <c r="P22" s="450"/>
      <c r="Q22" s="453"/>
      <c r="R22" s="9"/>
    </row>
    <row r="23" spans="2:18" x14ac:dyDescent="0.45">
      <c r="B23" s="7"/>
      <c r="C23" s="350" t="str">
        <f>IF($A$1&gt;0,2,"")</f>
        <v/>
      </c>
      <c r="D23" s="360" t="str">
        <f>IF('1'!D14&lt;&gt;"",'1'!D14,"")</f>
        <v/>
      </c>
      <c r="E23" s="350" t="str">
        <f>IF('2'!D28="はい","要",IF('2'!D28="いいえ","不要","ー"))</f>
        <v>ー</v>
      </c>
      <c r="F23" s="183" t="str">
        <f>IF('1'!E14&lt;&gt;"",'1'!E14,"")</f>
        <v/>
      </c>
      <c r="G23" s="183" t="str">
        <f>IF('2'!D30&lt;&gt;"",'2'!D30,"")</f>
        <v/>
      </c>
      <c r="H23" s="454"/>
      <c r="I23" s="448"/>
      <c r="J23" s="448"/>
      <c r="K23" s="448"/>
      <c r="L23" s="448"/>
      <c r="M23" s="448"/>
      <c r="N23" s="448"/>
      <c r="O23" s="448"/>
      <c r="P23" s="448"/>
      <c r="Q23" s="451"/>
      <c r="R23" s="9"/>
    </row>
    <row r="24" spans="2:18" x14ac:dyDescent="0.45">
      <c r="B24" s="7"/>
      <c r="C24" s="351"/>
      <c r="D24" s="361"/>
      <c r="E24" s="351"/>
      <c r="F24" s="185" t="str">
        <f>IF('1'!F14&lt;&gt;"",'1'!F14,"")</f>
        <v/>
      </c>
      <c r="G24" s="185" t="str">
        <f>IF('2'!E30&lt;&gt;"",'2'!E30,"")</f>
        <v/>
      </c>
      <c r="H24" s="455"/>
      <c r="I24" s="449"/>
      <c r="J24" s="449"/>
      <c r="K24" s="449"/>
      <c r="L24" s="449"/>
      <c r="M24" s="449"/>
      <c r="N24" s="449"/>
      <c r="O24" s="449"/>
      <c r="P24" s="449"/>
      <c r="Q24" s="452"/>
      <c r="R24" s="9"/>
    </row>
    <row r="25" spans="2:18" x14ac:dyDescent="0.45">
      <c r="B25" s="7"/>
      <c r="C25" s="351"/>
      <c r="D25" s="361"/>
      <c r="E25" s="351"/>
      <c r="F25" s="185" t="str">
        <f>IF('1'!G14&lt;&gt;"",'1'!G14,"")</f>
        <v/>
      </c>
      <c r="G25" s="185" t="str">
        <f>IF('2'!F30&lt;&gt;"",'2'!F30,"")</f>
        <v/>
      </c>
      <c r="H25" s="455"/>
      <c r="I25" s="449"/>
      <c r="J25" s="449"/>
      <c r="K25" s="449"/>
      <c r="L25" s="449"/>
      <c r="M25" s="449"/>
      <c r="N25" s="449"/>
      <c r="O25" s="449"/>
      <c r="P25" s="449"/>
      <c r="Q25" s="452"/>
      <c r="R25" s="9"/>
    </row>
    <row r="26" spans="2:18" x14ac:dyDescent="0.45">
      <c r="B26" s="7"/>
      <c r="C26" s="351"/>
      <c r="D26" s="361"/>
      <c r="E26" s="351"/>
      <c r="F26" s="185" t="str">
        <f>IF('1'!H14&lt;&gt;"",'1'!H14,"")</f>
        <v/>
      </c>
      <c r="G26" s="185" t="str">
        <f>IF('2'!G30&lt;&gt;"",'2'!G30,"")</f>
        <v/>
      </c>
      <c r="H26" s="455"/>
      <c r="I26" s="449"/>
      <c r="J26" s="449"/>
      <c r="K26" s="449"/>
      <c r="L26" s="449"/>
      <c r="M26" s="449"/>
      <c r="N26" s="449"/>
      <c r="O26" s="449"/>
      <c r="P26" s="449"/>
      <c r="Q26" s="452"/>
      <c r="R26" s="9"/>
    </row>
    <row r="27" spans="2:18" ht="15.6" thickBot="1" x14ac:dyDescent="0.5">
      <c r="B27" s="7"/>
      <c r="C27" s="352"/>
      <c r="D27" s="362"/>
      <c r="E27" s="352"/>
      <c r="F27" s="161" t="str">
        <f>IF('1'!I14&lt;&gt;"",'1'!I14,"")</f>
        <v/>
      </c>
      <c r="G27" s="161" t="str">
        <f>IF('2'!H30&lt;&gt;"",'2'!H30,"")</f>
        <v/>
      </c>
      <c r="H27" s="456"/>
      <c r="I27" s="450"/>
      <c r="J27" s="450"/>
      <c r="K27" s="450"/>
      <c r="L27" s="450"/>
      <c r="M27" s="450"/>
      <c r="N27" s="450"/>
      <c r="O27" s="450"/>
      <c r="P27" s="450"/>
      <c r="Q27" s="453"/>
      <c r="R27" s="9"/>
    </row>
    <row r="28" spans="2:18" x14ac:dyDescent="0.45">
      <c r="B28" s="7"/>
      <c r="C28" s="350" t="str">
        <f>IF($A$1&gt;0,3,"")</f>
        <v/>
      </c>
      <c r="D28" s="360" t="str">
        <f>IF('1'!D15&lt;&gt;"",'1'!D15,"")</f>
        <v/>
      </c>
      <c r="E28" s="350" t="str">
        <f>IF('2'!D36="はい","要",IF('2'!D36="いいえ","不要","ー"))</f>
        <v>ー</v>
      </c>
      <c r="F28" s="183" t="str">
        <f>IF('1'!E15&lt;&gt;"",'1'!E15,"")</f>
        <v/>
      </c>
      <c r="G28" s="183" t="str">
        <f>IF('2'!D38&lt;&gt;"",'2'!D38,"")</f>
        <v/>
      </c>
      <c r="H28" s="454"/>
      <c r="I28" s="448"/>
      <c r="J28" s="448"/>
      <c r="K28" s="448"/>
      <c r="L28" s="448"/>
      <c r="M28" s="448"/>
      <c r="N28" s="448"/>
      <c r="O28" s="448"/>
      <c r="P28" s="448"/>
      <c r="Q28" s="451"/>
      <c r="R28" s="9"/>
    </row>
    <row r="29" spans="2:18" x14ac:dyDescent="0.45">
      <c r="B29" s="7"/>
      <c r="C29" s="351"/>
      <c r="D29" s="361"/>
      <c r="E29" s="351"/>
      <c r="F29" s="185" t="str">
        <f>IF('1'!F15&lt;&gt;"",'1'!F15,"")</f>
        <v/>
      </c>
      <c r="G29" s="185" t="str">
        <f>IF('2'!E38&lt;&gt;"",'2'!E38,"")</f>
        <v/>
      </c>
      <c r="H29" s="455"/>
      <c r="I29" s="449"/>
      <c r="J29" s="449"/>
      <c r="K29" s="449"/>
      <c r="L29" s="449"/>
      <c r="M29" s="449"/>
      <c r="N29" s="449"/>
      <c r="O29" s="449"/>
      <c r="P29" s="449"/>
      <c r="Q29" s="452"/>
      <c r="R29" s="9"/>
    </row>
    <row r="30" spans="2:18" x14ac:dyDescent="0.45">
      <c r="B30" s="7"/>
      <c r="C30" s="351"/>
      <c r="D30" s="361"/>
      <c r="E30" s="351"/>
      <c r="F30" s="185" t="str">
        <f>IF('1'!G15&lt;&gt;"",'1'!G15,"")</f>
        <v/>
      </c>
      <c r="G30" s="185" t="str">
        <f>IF('2'!F38&lt;&gt;"",'2'!F38,"")</f>
        <v/>
      </c>
      <c r="H30" s="455"/>
      <c r="I30" s="449"/>
      <c r="J30" s="449"/>
      <c r="K30" s="449"/>
      <c r="L30" s="449"/>
      <c r="M30" s="449"/>
      <c r="N30" s="449"/>
      <c r="O30" s="449"/>
      <c r="P30" s="449"/>
      <c r="Q30" s="452"/>
      <c r="R30" s="9"/>
    </row>
    <row r="31" spans="2:18" x14ac:dyDescent="0.45">
      <c r="B31" s="7"/>
      <c r="C31" s="351"/>
      <c r="D31" s="361"/>
      <c r="E31" s="351"/>
      <c r="F31" s="185" t="str">
        <f>IF('1'!H15&lt;&gt;"",'1'!H15,"")</f>
        <v/>
      </c>
      <c r="G31" s="185" t="str">
        <f>IF('2'!G38&lt;&gt;"",'2'!G38,"")</f>
        <v/>
      </c>
      <c r="H31" s="455"/>
      <c r="I31" s="449"/>
      <c r="J31" s="449"/>
      <c r="K31" s="449"/>
      <c r="L31" s="449"/>
      <c r="M31" s="449"/>
      <c r="N31" s="449"/>
      <c r="O31" s="449"/>
      <c r="P31" s="449"/>
      <c r="Q31" s="452"/>
      <c r="R31" s="9"/>
    </row>
    <row r="32" spans="2:18" ht="15.6" thickBot="1" x14ac:dyDescent="0.5">
      <c r="B32" s="7"/>
      <c r="C32" s="352"/>
      <c r="D32" s="362"/>
      <c r="E32" s="352"/>
      <c r="F32" s="161" t="str">
        <f>IF('1'!I15&lt;&gt;"",'1'!I15,"")</f>
        <v/>
      </c>
      <c r="G32" s="161" t="str">
        <f>IF('2'!H38&lt;&gt;"",'2'!H38,"")</f>
        <v/>
      </c>
      <c r="H32" s="456"/>
      <c r="I32" s="450"/>
      <c r="J32" s="450"/>
      <c r="K32" s="450"/>
      <c r="L32" s="450"/>
      <c r="M32" s="450"/>
      <c r="N32" s="450"/>
      <c r="O32" s="450"/>
      <c r="P32" s="450"/>
      <c r="Q32" s="453"/>
      <c r="R32" s="9"/>
    </row>
    <row r="33" spans="2:18" x14ac:dyDescent="0.45">
      <c r="B33" s="7"/>
      <c r="C33" s="350" t="str">
        <f>IF($A$1&gt;0,4,"")</f>
        <v/>
      </c>
      <c r="D33" s="360" t="str">
        <f>IF('1'!D16&lt;&gt;"",'1'!D16,"")</f>
        <v/>
      </c>
      <c r="E33" s="350" t="str">
        <f>IF('2'!D44="はい","要",IF('2'!D44="いいえ","不要","ー"))</f>
        <v>ー</v>
      </c>
      <c r="F33" s="183" t="str">
        <f>IF('1'!E16&lt;&gt;"",'1'!E16,"")</f>
        <v/>
      </c>
      <c r="G33" s="183" t="str">
        <f>IF('2'!D46&lt;&gt;"",'2'!D46,"")</f>
        <v/>
      </c>
      <c r="H33" s="454"/>
      <c r="I33" s="448"/>
      <c r="J33" s="448"/>
      <c r="K33" s="448"/>
      <c r="L33" s="448"/>
      <c r="M33" s="448"/>
      <c r="N33" s="448"/>
      <c r="O33" s="448"/>
      <c r="P33" s="448"/>
      <c r="Q33" s="451"/>
      <c r="R33" s="9"/>
    </row>
    <row r="34" spans="2:18" x14ac:dyDescent="0.45">
      <c r="B34" s="7"/>
      <c r="C34" s="351"/>
      <c r="D34" s="361"/>
      <c r="E34" s="351"/>
      <c r="F34" s="185" t="str">
        <f>IF('1'!F16&lt;&gt;"",'1'!F16,"")</f>
        <v/>
      </c>
      <c r="G34" s="185" t="str">
        <f>IF('2'!E46&lt;&gt;"",'2'!E46,"")</f>
        <v/>
      </c>
      <c r="H34" s="455"/>
      <c r="I34" s="449"/>
      <c r="J34" s="449"/>
      <c r="K34" s="449"/>
      <c r="L34" s="449"/>
      <c r="M34" s="449"/>
      <c r="N34" s="449"/>
      <c r="O34" s="449"/>
      <c r="P34" s="449"/>
      <c r="Q34" s="452"/>
      <c r="R34" s="9"/>
    </row>
    <row r="35" spans="2:18" x14ac:dyDescent="0.45">
      <c r="B35" s="7"/>
      <c r="C35" s="351"/>
      <c r="D35" s="361"/>
      <c r="E35" s="351"/>
      <c r="F35" s="185" t="str">
        <f>IF('1'!G16&lt;&gt;"",'1'!G16,"")</f>
        <v/>
      </c>
      <c r="G35" s="185" t="str">
        <f>IF('2'!F46&lt;&gt;"",'2'!F46,"")</f>
        <v/>
      </c>
      <c r="H35" s="455"/>
      <c r="I35" s="449"/>
      <c r="J35" s="449"/>
      <c r="K35" s="449"/>
      <c r="L35" s="449"/>
      <c r="M35" s="449"/>
      <c r="N35" s="449"/>
      <c r="O35" s="449"/>
      <c r="P35" s="449"/>
      <c r="Q35" s="452"/>
      <c r="R35" s="9"/>
    </row>
    <row r="36" spans="2:18" x14ac:dyDescent="0.45">
      <c r="B36" s="7"/>
      <c r="C36" s="351"/>
      <c r="D36" s="361"/>
      <c r="E36" s="351"/>
      <c r="F36" s="185" t="str">
        <f>IF('1'!H16&lt;&gt;"",'1'!H16,"")</f>
        <v/>
      </c>
      <c r="G36" s="185" t="str">
        <f>IF('2'!G46&lt;&gt;"",'2'!G46,"")</f>
        <v/>
      </c>
      <c r="H36" s="455"/>
      <c r="I36" s="449"/>
      <c r="J36" s="449"/>
      <c r="K36" s="449"/>
      <c r="L36" s="449"/>
      <c r="M36" s="449"/>
      <c r="N36" s="449"/>
      <c r="O36" s="449"/>
      <c r="P36" s="449"/>
      <c r="Q36" s="452"/>
      <c r="R36" s="9"/>
    </row>
    <row r="37" spans="2:18" ht="15.6" thickBot="1" x14ac:dyDescent="0.5">
      <c r="B37" s="7"/>
      <c r="C37" s="352"/>
      <c r="D37" s="362"/>
      <c r="E37" s="352"/>
      <c r="F37" s="161" t="str">
        <f>IF('1'!I16&lt;&gt;"",'1'!I16,"")</f>
        <v/>
      </c>
      <c r="G37" s="161" t="str">
        <f>IF('2'!H46&lt;&gt;"",'2'!H46,"")</f>
        <v/>
      </c>
      <c r="H37" s="456"/>
      <c r="I37" s="450"/>
      <c r="J37" s="450"/>
      <c r="K37" s="450"/>
      <c r="L37" s="450"/>
      <c r="M37" s="450"/>
      <c r="N37" s="450"/>
      <c r="O37" s="450"/>
      <c r="P37" s="450"/>
      <c r="Q37" s="453"/>
      <c r="R37" s="9"/>
    </row>
    <row r="38" spans="2:18" x14ac:dyDescent="0.45">
      <c r="B38" s="7"/>
      <c r="C38" s="350" t="str">
        <f>IF($A$1&gt;0,5,"")</f>
        <v/>
      </c>
      <c r="D38" s="360" t="str">
        <f>IF('1'!D17&lt;&gt;"",'1'!D17,"")</f>
        <v/>
      </c>
      <c r="E38" s="350" t="str">
        <f>IF('2'!D52="はい","要",IF('2'!D52="いいえ","不要","ー"))</f>
        <v>ー</v>
      </c>
      <c r="F38" s="183" t="str">
        <f>IF('1'!E17&lt;&gt;"",'1'!E17,"")</f>
        <v/>
      </c>
      <c r="G38" s="183" t="str">
        <f>IF('2'!D54&lt;&gt;"",'2'!D54,"")</f>
        <v/>
      </c>
      <c r="H38" s="454"/>
      <c r="I38" s="448"/>
      <c r="J38" s="448"/>
      <c r="K38" s="448"/>
      <c r="L38" s="448"/>
      <c r="M38" s="448"/>
      <c r="N38" s="448"/>
      <c r="O38" s="448"/>
      <c r="P38" s="448"/>
      <c r="Q38" s="451"/>
      <c r="R38" s="9"/>
    </row>
    <row r="39" spans="2:18" x14ac:dyDescent="0.45">
      <c r="B39" s="7"/>
      <c r="C39" s="351"/>
      <c r="D39" s="361"/>
      <c r="E39" s="351"/>
      <c r="F39" s="185" t="str">
        <f>IF('1'!F17&lt;&gt;"",'1'!F17,"")</f>
        <v/>
      </c>
      <c r="G39" s="185" t="str">
        <f>IF('2'!E54&lt;&gt;"",'2'!E54,"")</f>
        <v/>
      </c>
      <c r="H39" s="455"/>
      <c r="I39" s="449"/>
      <c r="J39" s="449"/>
      <c r="K39" s="449"/>
      <c r="L39" s="449"/>
      <c r="M39" s="449"/>
      <c r="N39" s="449"/>
      <c r="O39" s="449"/>
      <c r="P39" s="449"/>
      <c r="Q39" s="452"/>
      <c r="R39" s="9"/>
    </row>
    <row r="40" spans="2:18" x14ac:dyDescent="0.45">
      <c r="B40" s="7"/>
      <c r="C40" s="351"/>
      <c r="D40" s="361"/>
      <c r="E40" s="351"/>
      <c r="F40" s="185" t="str">
        <f>IF('1'!G17&lt;&gt;"",'1'!G17,"")</f>
        <v/>
      </c>
      <c r="G40" s="185" t="str">
        <f>IF('2'!F54&lt;&gt;"",'2'!F54,"")</f>
        <v/>
      </c>
      <c r="H40" s="455"/>
      <c r="I40" s="449"/>
      <c r="J40" s="449"/>
      <c r="K40" s="449"/>
      <c r="L40" s="449"/>
      <c r="M40" s="449"/>
      <c r="N40" s="449"/>
      <c r="O40" s="449"/>
      <c r="P40" s="449"/>
      <c r="Q40" s="452"/>
      <c r="R40" s="9"/>
    </row>
    <row r="41" spans="2:18" x14ac:dyDescent="0.45">
      <c r="B41" s="7"/>
      <c r="C41" s="351"/>
      <c r="D41" s="361"/>
      <c r="E41" s="351"/>
      <c r="F41" s="185" t="str">
        <f>IF('1'!H17&lt;&gt;"",'1'!H17,"")</f>
        <v/>
      </c>
      <c r="G41" s="185" t="str">
        <f>IF('2'!G54&lt;&gt;"",'2'!G54,"")</f>
        <v/>
      </c>
      <c r="H41" s="455"/>
      <c r="I41" s="449"/>
      <c r="J41" s="449"/>
      <c r="K41" s="449"/>
      <c r="L41" s="449"/>
      <c r="M41" s="449"/>
      <c r="N41" s="449"/>
      <c r="O41" s="449"/>
      <c r="P41" s="449"/>
      <c r="Q41" s="452"/>
      <c r="R41" s="9"/>
    </row>
    <row r="42" spans="2:18" ht="15.6" thickBot="1" x14ac:dyDescent="0.5">
      <c r="B42" s="7"/>
      <c r="C42" s="352"/>
      <c r="D42" s="362"/>
      <c r="E42" s="352"/>
      <c r="F42" s="161" t="str">
        <f>IF('1'!I17&lt;&gt;"",'1'!I17,"")</f>
        <v/>
      </c>
      <c r="G42" s="161" t="str">
        <f>IF('2'!H54&lt;&gt;"",'2'!H54,"")</f>
        <v/>
      </c>
      <c r="H42" s="456"/>
      <c r="I42" s="450"/>
      <c r="J42" s="450"/>
      <c r="K42" s="450"/>
      <c r="L42" s="450"/>
      <c r="M42" s="450"/>
      <c r="N42" s="450"/>
      <c r="O42" s="450"/>
      <c r="P42" s="450"/>
      <c r="Q42" s="453"/>
      <c r="R42" s="9"/>
    </row>
    <row r="43" spans="2:18" x14ac:dyDescent="0.45">
      <c r="B43" s="7"/>
      <c r="C43" s="350" t="str">
        <f>IF($A$1&gt;0,6,"")</f>
        <v/>
      </c>
      <c r="D43" s="360" t="str">
        <f>IF('1'!D18&lt;&gt;"",'1'!D18,"")</f>
        <v/>
      </c>
      <c r="E43" s="350" t="str">
        <f>IF('2'!D60="はい","要",IF('2'!D60="いいえ","不要","ー"))</f>
        <v>ー</v>
      </c>
      <c r="F43" s="183" t="str">
        <f>IF('1'!E18&lt;&gt;"",'1'!E18,"")</f>
        <v/>
      </c>
      <c r="G43" s="183" t="str">
        <f>IF('2'!D62&lt;&gt;"",'2'!D62,"")</f>
        <v/>
      </c>
      <c r="H43" s="454"/>
      <c r="I43" s="448"/>
      <c r="J43" s="448"/>
      <c r="K43" s="448"/>
      <c r="L43" s="448"/>
      <c r="M43" s="448"/>
      <c r="N43" s="448"/>
      <c r="O43" s="448"/>
      <c r="P43" s="448"/>
      <c r="Q43" s="451"/>
      <c r="R43" s="9"/>
    </row>
    <row r="44" spans="2:18" x14ac:dyDescent="0.45">
      <c r="B44" s="7"/>
      <c r="C44" s="351"/>
      <c r="D44" s="361"/>
      <c r="E44" s="351"/>
      <c r="F44" s="185" t="str">
        <f>IF('1'!F18&lt;&gt;"",'1'!F18,"")</f>
        <v/>
      </c>
      <c r="G44" s="185" t="str">
        <f>IF('2'!E62&lt;&gt;"",'2'!E62,"")</f>
        <v/>
      </c>
      <c r="H44" s="455"/>
      <c r="I44" s="449"/>
      <c r="J44" s="449"/>
      <c r="K44" s="449"/>
      <c r="L44" s="449"/>
      <c r="M44" s="449"/>
      <c r="N44" s="449"/>
      <c r="O44" s="449"/>
      <c r="P44" s="449"/>
      <c r="Q44" s="452"/>
      <c r="R44" s="9"/>
    </row>
    <row r="45" spans="2:18" x14ac:dyDescent="0.45">
      <c r="B45" s="7"/>
      <c r="C45" s="351"/>
      <c r="D45" s="361"/>
      <c r="E45" s="351"/>
      <c r="F45" s="185" t="str">
        <f>IF('1'!G18&lt;&gt;"",'1'!G18,"")</f>
        <v/>
      </c>
      <c r="G45" s="185" t="str">
        <f>IF('2'!F62&lt;&gt;"",'2'!F62,"")</f>
        <v/>
      </c>
      <c r="H45" s="455"/>
      <c r="I45" s="449"/>
      <c r="J45" s="449"/>
      <c r="K45" s="449"/>
      <c r="L45" s="449"/>
      <c r="M45" s="449"/>
      <c r="N45" s="449"/>
      <c r="O45" s="449"/>
      <c r="P45" s="449"/>
      <c r="Q45" s="452"/>
      <c r="R45" s="9"/>
    </row>
    <row r="46" spans="2:18" x14ac:dyDescent="0.45">
      <c r="B46" s="7"/>
      <c r="C46" s="351"/>
      <c r="D46" s="361"/>
      <c r="E46" s="351"/>
      <c r="F46" s="185" t="str">
        <f>IF('1'!H18&lt;&gt;"",'1'!H18,"")</f>
        <v/>
      </c>
      <c r="G46" s="185" t="str">
        <f>IF('2'!G62&lt;&gt;"",'2'!G62,"")</f>
        <v/>
      </c>
      <c r="H46" s="455"/>
      <c r="I46" s="449"/>
      <c r="J46" s="449"/>
      <c r="K46" s="449"/>
      <c r="L46" s="449"/>
      <c r="M46" s="449"/>
      <c r="N46" s="449"/>
      <c r="O46" s="449"/>
      <c r="P46" s="449"/>
      <c r="Q46" s="452"/>
      <c r="R46" s="9"/>
    </row>
    <row r="47" spans="2:18" ht="15.6" thickBot="1" x14ac:dyDescent="0.5">
      <c r="B47" s="7"/>
      <c r="C47" s="352"/>
      <c r="D47" s="362"/>
      <c r="E47" s="352"/>
      <c r="F47" s="161" t="str">
        <f>IF('1'!I18&lt;&gt;"",'1'!I18,"")</f>
        <v/>
      </c>
      <c r="G47" s="161" t="str">
        <f>IF('2'!H62&lt;&gt;"",'2'!H62,"")</f>
        <v/>
      </c>
      <c r="H47" s="456"/>
      <c r="I47" s="450"/>
      <c r="J47" s="450"/>
      <c r="K47" s="450"/>
      <c r="L47" s="450"/>
      <c r="M47" s="450"/>
      <c r="N47" s="450"/>
      <c r="O47" s="450"/>
      <c r="P47" s="450"/>
      <c r="Q47" s="453"/>
      <c r="R47" s="9"/>
    </row>
    <row r="48" spans="2:18" x14ac:dyDescent="0.45">
      <c r="B48" s="7"/>
      <c r="C48" s="350" t="str">
        <f>IF($A$1&gt;0,7,"")</f>
        <v/>
      </c>
      <c r="D48" s="360" t="str">
        <f>IF('1'!D19&lt;&gt;"",'1'!D19,"")</f>
        <v/>
      </c>
      <c r="E48" s="350" t="str">
        <f>IF('2'!D68="はい","要",IF('2'!D68="いいえ","不要","ー"))</f>
        <v>ー</v>
      </c>
      <c r="F48" s="183" t="str">
        <f>IF('1'!E19&lt;&gt;"",'1'!E19,"")</f>
        <v/>
      </c>
      <c r="G48" s="183" t="str">
        <f>IF('2'!D70&lt;&gt;"",'2'!D70,"")</f>
        <v/>
      </c>
      <c r="H48" s="454"/>
      <c r="I48" s="448"/>
      <c r="J48" s="448"/>
      <c r="K48" s="448"/>
      <c r="L48" s="448"/>
      <c r="M48" s="448"/>
      <c r="N48" s="448"/>
      <c r="O48" s="448"/>
      <c r="P48" s="448"/>
      <c r="Q48" s="451"/>
      <c r="R48" s="9"/>
    </row>
    <row r="49" spans="2:18" x14ac:dyDescent="0.45">
      <c r="B49" s="7"/>
      <c r="C49" s="351"/>
      <c r="D49" s="361"/>
      <c r="E49" s="351"/>
      <c r="F49" s="185" t="str">
        <f>IF('1'!F19&lt;&gt;"",'1'!F19,"")</f>
        <v/>
      </c>
      <c r="G49" s="185" t="str">
        <f>IF('2'!E70&lt;&gt;"",'2'!E70,"")</f>
        <v/>
      </c>
      <c r="H49" s="455"/>
      <c r="I49" s="449"/>
      <c r="J49" s="449"/>
      <c r="K49" s="449"/>
      <c r="L49" s="449"/>
      <c r="M49" s="449"/>
      <c r="N49" s="449"/>
      <c r="O49" s="449"/>
      <c r="P49" s="449"/>
      <c r="Q49" s="452"/>
      <c r="R49" s="9"/>
    </row>
    <row r="50" spans="2:18" x14ac:dyDescent="0.45">
      <c r="B50" s="7"/>
      <c r="C50" s="351"/>
      <c r="D50" s="361"/>
      <c r="E50" s="351"/>
      <c r="F50" s="185" t="str">
        <f>IF('1'!G19&lt;&gt;"",'1'!G19,"")</f>
        <v/>
      </c>
      <c r="G50" s="185" t="str">
        <f>IF('2'!F70&lt;&gt;"",'2'!F70,"")</f>
        <v/>
      </c>
      <c r="H50" s="455"/>
      <c r="I50" s="449"/>
      <c r="J50" s="449"/>
      <c r="K50" s="449"/>
      <c r="L50" s="449"/>
      <c r="M50" s="449"/>
      <c r="N50" s="449"/>
      <c r="O50" s="449"/>
      <c r="P50" s="449"/>
      <c r="Q50" s="452"/>
      <c r="R50" s="9"/>
    </row>
    <row r="51" spans="2:18" x14ac:dyDescent="0.45">
      <c r="B51" s="7"/>
      <c r="C51" s="351"/>
      <c r="D51" s="361"/>
      <c r="E51" s="351"/>
      <c r="F51" s="185" t="str">
        <f>IF('1'!H19&lt;&gt;"",'1'!H19,"")</f>
        <v/>
      </c>
      <c r="G51" s="185" t="str">
        <f>IF('2'!G70&lt;&gt;"",'2'!G70,"")</f>
        <v/>
      </c>
      <c r="H51" s="455"/>
      <c r="I51" s="449"/>
      <c r="J51" s="449"/>
      <c r="K51" s="449"/>
      <c r="L51" s="449"/>
      <c r="M51" s="449"/>
      <c r="N51" s="449"/>
      <c r="O51" s="449"/>
      <c r="P51" s="449"/>
      <c r="Q51" s="452"/>
      <c r="R51" s="9"/>
    </row>
    <row r="52" spans="2:18" ht="15.6" thickBot="1" x14ac:dyDescent="0.5">
      <c r="B52" s="7"/>
      <c r="C52" s="352"/>
      <c r="D52" s="362"/>
      <c r="E52" s="352"/>
      <c r="F52" s="161" t="str">
        <f>IF('1'!I19&lt;&gt;"",'1'!I19,"")</f>
        <v/>
      </c>
      <c r="G52" s="161" t="str">
        <f>IF('2'!H70&lt;&gt;"",'2'!H70,"")</f>
        <v/>
      </c>
      <c r="H52" s="456"/>
      <c r="I52" s="450"/>
      <c r="J52" s="450"/>
      <c r="K52" s="450"/>
      <c r="L52" s="450"/>
      <c r="M52" s="450"/>
      <c r="N52" s="450"/>
      <c r="O52" s="450"/>
      <c r="P52" s="450"/>
      <c r="Q52" s="453"/>
      <c r="R52" s="9"/>
    </row>
    <row r="53" spans="2:18" x14ac:dyDescent="0.45">
      <c r="B53" s="7"/>
      <c r="C53" s="350" t="str">
        <f>IF($A$1&gt;0,8,"")</f>
        <v/>
      </c>
      <c r="D53" s="360" t="str">
        <f>IF('1'!D20&lt;&gt;"",'1'!D20,"")</f>
        <v/>
      </c>
      <c r="E53" s="350" t="str">
        <f>IF('2'!D76="はい","要",IF('2'!D76="いいえ","不要","ー"))</f>
        <v>ー</v>
      </c>
      <c r="F53" s="183" t="str">
        <f>IF('1'!E20&lt;&gt;"",'1'!E20,"")</f>
        <v/>
      </c>
      <c r="G53" s="183" t="str">
        <f>IF('2'!D78&lt;&gt;"",'2'!D78,"")</f>
        <v/>
      </c>
      <c r="H53" s="454"/>
      <c r="I53" s="448"/>
      <c r="J53" s="448"/>
      <c r="K53" s="448"/>
      <c r="L53" s="448"/>
      <c r="M53" s="448"/>
      <c r="N53" s="448"/>
      <c r="O53" s="448"/>
      <c r="P53" s="448"/>
      <c r="Q53" s="451"/>
      <c r="R53" s="9"/>
    </row>
    <row r="54" spans="2:18" x14ac:dyDescent="0.45">
      <c r="B54" s="7"/>
      <c r="C54" s="351"/>
      <c r="D54" s="361"/>
      <c r="E54" s="351"/>
      <c r="F54" s="185" t="str">
        <f>IF('1'!F20&lt;&gt;"",'1'!F20,"")</f>
        <v/>
      </c>
      <c r="G54" s="185" t="str">
        <f>IF('2'!E78&lt;&gt;"",'2'!E78,"")</f>
        <v/>
      </c>
      <c r="H54" s="455"/>
      <c r="I54" s="449"/>
      <c r="J54" s="449"/>
      <c r="K54" s="449"/>
      <c r="L54" s="449"/>
      <c r="M54" s="449"/>
      <c r="N54" s="449"/>
      <c r="O54" s="449"/>
      <c r="P54" s="449"/>
      <c r="Q54" s="452"/>
      <c r="R54" s="9"/>
    </row>
    <row r="55" spans="2:18" x14ac:dyDescent="0.45">
      <c r="B55" s="7"/>
      <c r="C55" s="351"/>
      <c r="D55" s="361"/>
      <c r="E55" s="351"/>
      <c r="F55" s="185" t="str">
        <f>IF('1'!G20&lt;&gt;"",'1'!G20,"")</f>
        <v/>
      </c>
      <c r="G55" s="185" t="str">
        <f>IF('2'!F78&lt;&gt;"",'2'!F78,"")</f>
        <v/>
      </c>
      <c r="H55" s="455"/>
      <c r="I55" s="449"/>
      <c r="J55" s="449"/>
      <c r="K55" s="449"/>
      <c r="L55" s="449"/>
      <c r="M55" s="449"/>
      <c r="N55" s="449"/>
      <c r="O55" s="449"/>
      <c r="P55" s="449"/>
      <c r="Q55" s="452"/>
      <c r="R55" s="9"/>
    </row>
    <row r="56" spans="2:18" x14ac:dyDescent="0.45">
      <c r="B56" s="7"/>
      <c r="C56" s="351"/>
      <c r="D56" s="361"/>
      <c r="E56" s="351"/>
      <c r="F56" s="185" t="str">
        <f>IF('1'!H20&lt;&gt;"",'1'!H20,"")</f>
        <v/>
      </c>
      <c r="G56" s="185" t="str">
        <f>IF('2'!G78&lt;&gt;"",'2'!G78,"")</f>
        <v/>
      </c>
      <c r="H56" s="455"/>
      <c r="I56" s="449"/>
      <c r="J56" s="449"/>
      <c r="K56" s="449"/>
      <c r="L56" s="449"/>
      <c r="M56" s="449"/>
      <c r="N56" s="449"/>
      <c r="O56" s="449"/>
      <c r="P56" s="449"/>
      <c r="Q56" s="452"/>
      <c r="R56" s="9"/>
    </row>
    <row r="57" spans="2:18" ht="15.6" thickBot="1" x14ac:dyDescent="0.5">
      <c r="B57" s="7"/>
      <c r="C57" s="352"/>
      <c r="D57" s="362"/>
      <c r="E57" s="352"/>
      <c r="F57" s="161" t="str">
        <f>IF('1'!I20&lt;&gt;"",'1'!I20,"")</f>
        <v/>
      </c>
      <c r="G57" s="161" t="str">
        <f>IF('2'!H78&lt;&gt;"",'2'!H78,"")</f>
        <v/>
      </c>
      <c r="H57" s="456"/>
      <c r="I57" s="450"/>
      <c r="J57" s="450"/>
      <c r="K57" s="450"/>
      <c r="L57" s="450"/>
      <c r="M57" s="450"/>
      <c r="N57" s="450"/>
      <c r="O57" s="450"/>
      <c r="P57" s="450"/>
      <c r="Q57" s="453"/>
      <c r="R57" s="9"/>
    </row>
    <row r="58" spans="2:18" x14ac:dyDescent="0.45">
      <c r="B58" s="7"/>
      <c r="C58" s="350" t="str">
        <f>IF($A$1&gt;0,9,"")</f>
        <v/>
      </c>
      <c r="D58" s="360" t="str">
        <f>IF('1'!D21&lt;&gt;"",'1'!D21,"")</f>
        <v/>
      </c>
      <c r="E58" s="350" t="str">
        <f>IF('2'!D84="はい","要",IF('2'!D84="いいえ","不要","ー"))</f>
        <v>ー</v>
      </c>
      <c r="F58" s="183" t="str">
        <f>IF('1'!E21&lt;&gt;"",'1'!E21,"")</f>
        <v/>
      </c>
      <c r="G58" s="183" t="str">
        <f>IF('2'!D86&lt;&gt;"",'2'!D86,"")</f>
        <v/>
      </c>
      <c r="H58" s="454"/>
      <c r="I58" s="448"/>
      <c r="J58" s="448"/>
      <c r="K58" s="448"/>
      <c r="L58" s="448"/>
      <c r="M58" s="448"/>
      <c r="N58" s="448"/>
      <c r="O58" s="448"/>
      <c r="P58" s="448"/>
      <c r="Q58" s="451"/>
      <c r="R58" s="9"/>
    </row>
    <row r="59" spans="2:18" x14ac:dyDescent="0.45">
      <c r="B59" s="7"/>
      <c r="C59" s="351"/>
      <c r="D59" s="361"/>
      <c r="E59" s="351"/>
      <c r="F59" s="185" t="str">
        <f>IF('1'!F21&lt;&gt;"",'1'!F21,"")</f>
        <v/>
      </c>
      <c r="G59" s="185" t="str">
        <f>IF('2'!E86&lt;&gt;"",'2'!E86,"")</f>
        <v/>
      </c>
      <c r="H59" s="455"/>
      <c r="I59" s="449"/>
      <c r="J59" s="449"/>
      <c r="K59" s="449"/>
      <c r="L59" s="449"/>
      <c r="M59" s="449"/>
      <c r="N59" s="449"/>
      <c r="O59" s="449"/>
      <c r="P59" s="449"/>
      <c r="Q59" s="452"/>
      <c r="R59" s="9"/>
    </row>
    <row r="60" spans="2:18" x14ac:dyDescent="0.45">
      <c r="B60" s="7"/>
      <c r="C60" s="351"/>
      <c r="D60" s="361"/>
      <c r="E60" s="351"/>
      <c r="F60" s="185" t="str">
        <f>IF('1'!G21&lt;&gt;"",'1'!G21,"")</f>
        <v/>
      </c>
      <c r="G60" s="185" t="str">
        <f>IF('2'!F86&lt;&gt;"",'2'!F86,"")</f>
        <v/>
      </c>
      <c r="H60" s="455"/>
      <c r="I60" s="449"/>
      <c r="J60" s="449"/>
      <c r="K60" s="449"/>
      <c r="L60" s="449"/>
      <c r="M60" s="449"/>
      <c r="N60" s="449"/>
      <c r="O60" s="449"/>
      <c r="P60" s="449"/>
      <c r="Q60" s="452"/>
      <c r="R60" s="9"/>
    </row>
    <row r="61" spans="2:18" x14ac:dyDescent="0.45">
      <c r="B61" s="7"/>
      <c r="C61" s="351"/>
      <c r="D61" s="361"/>
      <c r="E61" s="351"/>
      <c r="F61" s="185" t="str">
        <f>IF('1'!H21&lt;&gt;"",'1'!H21,"")</f>
        <v/>
      </c>
      <c r="G61" s="185" t="str">
        <f>IF('2'!G86&lt;&gt;"",'2'!G86,"")</f>
        <v/>
      </c>
      <c r="H61" s="455"/>
      <c r="I61" s="449"/>
      <c r="J61" s="449"/>
      <c r="K61" s="449"/>
      <c r="L61" s="449"/>
      <c r="M61" s="449"/>
      <c r="N61" s="449"/>
      <c r="O61" s="449"/>
      <c r="P61" s="449"/>
      <c r="Q61" s="452"/>
      <c r="R61" s="9"/>
    </row>
    <row r="62" spans="2:18" ht="15.6" thickBot="1" x14ac:dyDescent="0.5">
      <c r="B62" s="7"/>
      <c r="C62" s="352"/>
      <c r="D62" s="362"/>
      <c r="E62" s="352"/>
      <c r="F62" s="161" t="str">
        <f>IF('1'!I21&lt;&gt;"",'1'!I21,"")</f>
        <v/>
      </c>
      <c r="G62" s="161" t="str">
        <f>IF('2'!H86&lt;&gt;"",'2'!H86,"")</f>
        <v/>
      </c>
      <c r="H62" s="456"/>
      <c r="I62" s="450"/>
      <c r="J62" s="450"/>
      <c r="K62" s="450"/>
      <c r="L62" s="450"/>
      <c r="M62" s="450"/>
      <c r="N62" s="450"/>
      <c r="O62" s="450"/>
      <c r="P62" s="450"/>
      <c r="Q62" s="453"/>
      <c r="R62" s="9"/>
    </row>
    <row r="63" spans="2:18" x14ac:dyDescent="0.45">
      <c r="B63" s="7"/>
      <c r="C63" s="350" t="str">
        <f>IF($A$1&gt;0,10,"")</f>
        <v/>
      </c>
      <c r="D63" s="360" t="str">
        <f>IF('1'!D22&lt;&gt;"",'1'!D22,"")</f>
        <v/>
      </c>
      <c r="E63" s="350" t="str">
        <f>IF('2'!D92="はい","要",IF('2'!D92="いいえ","不要","ー"))</f>
        <v>ー</v>
      </c>
      <c r="F63" s="183" t="str">
        <f>IF('1'!E22&lt;&gt;"",'1'!E22,"")</f>
        <v/>
      </c>
      <c r="G63" s="183" t="str">
        <f>IF('2'!D94&lt;&gt;"",'2'!D94,"")</f>
        <v/>
      </c>
      <c r="H63" s="454"/>
      <c r="I63" s="448"/>
      <c r="J63" s="448"/>
      <c r="K63" s="448"/>
      <c r="L63" s="448"/>
      <c r="M63" s="448"/>
      <c r="N63" s="448"/>
      <c r="O63" s="448"/>
      <c r="P63" s="448"/>
      <c r="Q63" s="451"/>
      <c r="R63" s="9"/>
    </row>
    <row r="64" spans="2:18" x14ac:dyDescent="0.45">
      <c r="B64" s="7"/>
      <c r="C64" s="351"/>
      <c r="D64" s="361"/>
      <c r="E64" s="351"/>
      <c r="F64" s="185" t="str">
        <f>IF('1'!F22&lt;&gt;"",'1'!F22,"")</f>
        <v/>
      </c>
      <c r="G64" s="185" t="str">
        <f>IF('2'!E94&lt;&gt;"",'2'!E94,"")</f>
        <v/>
      </c>
      <c r="H64" s="455"/>
      <c r="I64" s="449"/>
      <c r="J64" s="449"/>
      <c r="K64" s="449"/>
      <c r="L64" s="449"/>
      <c r="M64" s="449"/>
      <c r="N64" s="449"/>
      <c r="O64" s="449"/>
      <c r="P64" s="449"/>
      <c r="Q64" s="452"/>
      <c r="R64" s="9"/>
    </row>
    <row r="65" spans="2:18" x14ac:dyDescent="0.45">
      <c r="B65" s="7"/>
      <c r="C65" s="351"/>
      <c r="D65" s="361"/>
      <c r="E65" s="351"/>
      <c r="F65" s="185" t="str">
        <f>IF('1'!G22&lt;&gt;"",'1'!G22,"")</f>
        <v/>
      </c>
      <c r="G65" s="185" t="str">
        <f>IF('2'!F94&lt;&gt;"",'2'!F94,"")</f>
        <v/>
      </c>
      <c r="H65" s="455"/>
      <c r="I65" s="449"/>
      <c r="J65" s="449"/>
      <c r="K65" s="449"/>
      <c r="L65" s="449"/>
      <c r="M65" s="449"/>
      <c r="N65" s="449"/>
      <c r="O65" s="449"/>
      <c r="P65" s="449"/>
      <c r="Q65" s="452"/>
      <c r="R65" s="9"/>
    </row>
    <row r="66" spans="2:18" x14ac:dyDescent="0.45">
      <c r="B66" s="7"/>
      <c r="C66" s="351"/>
      <c r="D66" s="361"/>
      <c r="E66" s="351"/>
      <c r="F66" s="185" t="str">
        <f>IF('1'!H22&lt;&gt;"",'1'!H22,"")</f>
        <v/>
      </c>
      <c r="G66" s="185" t="str">
        <f>IF('2'!G94&lt;&gt;"",'2'!G94,"")</f>
        <v/>
      </c>
      <c r="H66" s="455"/>
      <c r="I66" s="449"/>
      <c r="J66" s="449"/>
      <c r="K66" s="449"/>
      <c r="L66" s="449"/>
      <c r="M66" s="449"/>
      <c r="N66" s="449"/>
      <c r="O66" s="449"/>
      <c r="P66" s="449"/>
      <c r="Q66" s="452"/>
      <c r="R66" s="9"/>
    </row>
    <row r="67" spans="2:18" ht="15.6" thickBot="1" x14ac:dyDescent="0.5">
      <c r="B67" s="7"/>
      <c r="C67" s="352"/>
      <c r="D67" s="362"/>
      <c r="E67" s="352"/>
      <c r="F67" s="161" t="str">
        <f>IF('1'!I22&lt;&gt;"",'1'!I22,"")</f>
        <v/>
      </c>
      <c r="G67" s="161" t="str">
        <f>IF('2'!H94&lt;&gt;"",'2'!H94,"")</f>
        <v/>
      </c>
      <c r="H67" s="456"/>
      <c r="I67" s="450"/>
      <c r="J67" s="450"/>
      <c r="K67" s="450"/>
      <c r="L67" s="450"/>
      <c r="M67" s="450"/>
      <c r="N67" s="450"/>
      <c r="O67" s="450"/>
      <c r="P67" s="450"/>
      <c r="Q67" s="453"/>
      <c r="R67" s="9"/>
    </row>
    <row r="68" spans="2:18" x14ac:dyDescent="0.45">
      <c r="B68" s="7"/>
      <c r="C68" s="350" t="str">
        <f>IF($A$1&gt;0,11,"")</f>
        <v/>
      </c>
      <c r="D68" s="360" t="str">
        <f>IF('1'!D23&lt;&gt;"",'1'!D23,"")</f>
        <v/>
      </c>
      <c r="E68" s="350" t="str">
        <f>IF('2'!D100="はい","要",IF('2'!D100="いいえ","不要","ー"))</f>
        <v>ー</v>
      </c>
      <c r="F68" s="183" t="str">
        <f>IF('1'!E23&lt;&gt;"",'1'!E23,"")</f>
        <v/>
      </c>
      <c r="G68" s="183" t="str">
        <f>IF('2'!D102&lt;&gt;"",'2'!D102,"")</f>
        <v/>
      </c>
      <c r="H68" s="454"/>
      <c r="I68" s="448"/>
      <c r="J68" s="448"/>
      <c r="K68" s="448"/>
      <c r="L68" s="448"/>
      <c r="M68" s="448"/>
      <c r="N68" s="448"/>
      <c r="O68" s="448"/>
      <c r="P68" s="448"/>
      <c r="Q68" s="451"/>
      <c r="R68" s="9"/>
    </row>
    <row r="69" spans="2:18" x14ac:dyDescent="0.45">
      <c r="B69" s="7"/>
      <c r="C69" s="351"/>
      <c r="D69" s="361"/>
      <c r="E69" s="351"/>
      <c r="F69" s="185" t="str">
        <f>IF('1'!F23&lt;&gt;"",'1'!F23,"")</f>
        <v/>
      </c>
      <c r="G69" s="185" t="str">
        <f>IF('2'!E102&lt;&gt;"",'2'!E102,"")</f>
        <v/>
      </c>
      <c r="H69" s="455"/>
      <c r="I69" s="449"/>
      <c r="J69" s="449"/>
      <c r="K69" s="449"/>
      <c r="L69" s="449"/>
      <c r="M69" s="449"/>
      <c r="N69" s="449"/>
      <c r="O69" s="449"/>
      <c r="P69" s="449"/>
      <c r="Q69" s="452"/>
      <c r="R69" s="9"/>
    </row>
    <row r="70" spans="2:18" x14ac:dyDescent="0.45">
      <c r="B70" s="7"/>
      <c r="C70" s="351"/>
      <c r="D70" s="361"/>
      <c r="E70" s="351"/>
      <c r="F70" s="185" t="str">
        <f>IF('1'!G23&lt;&gt;"",'1'!G23,"")</f>
        <v/>
      </c>
      <c r="G70" s="185" t="str">
        <f>IF('2'!F102&lt;&gt;"",'2'!F102,"")</f>
        <v/>
      </c>
      <c r="H70" s="455"/>
      <c r="I70" s="449"/>
      <c r="J70" s="449"/>
      <c r="K70" s="449"/>
      <c r="L70" s="449"/>
      <c r="M70" s="449"/>
      <c r="N70" s="449"/>
      <c r="O70" s="449"/>
      <c r="P70" s="449"/>
      <c r="Q70" s="452"/>
      <c r="R70" s="9"/>
    </row>
    <row r="71" spans="2:18" x14ac:dyDescent="0.45">
      <c r="B71" s="7"/>
      <c r="C71" s="351"/>
      <c r="D71" s="361"/>
      <c r="E71" s="351"/>
      <c r="F71" s="185" t="str">
        <f>IF('1'!H23&lt;&gt;"",'1'!H23,"")</f>
        <v/>
      </c>
      <c r="G71" s="185" t="str">
        <f>IF('2'!G102&lt;&gt;"",'2'!G102,"")</f>
        <v/>
      </c>
      <c r="H71" s="455"/>
      <c r="I71" s="449"/>
      <c r="J71" s="449"/>
      <c r="K71" s="449"/>
      <c r="L71" s="449"/>
      <c r="M71" s="449"/>
      <c r="N71" s="449"/>
      <c r="O71" s="449"/>
      <c r="P71" s="449"/>
      <c r="Q71" s="452"/>
      <c r="R71" s="9"/>
    </row>
    <row r="72" spans="2:18" ht="15.6" thickBot="1" x14ac:dyDescent="0.5">
      <c r="B72" s="7"/>
      <c r="C72" s="352"/>
      <c r="D72" s="362"/>
      <c r="E72" s="352"/>
      <c r="F72" s="161" t="str">
        <f>IF('1'!I23&lt;&gt;"",'1'!I23,"")</f>
        <v/>
      </c>
      <c r="G72" s="161" t="str">
        <f>IF('2'!H102&lt;&gt;"",'2'!H102,"")</f>
        <v/>
      </c>
      <c r="H72" s="456"/>
      <c r="I72" s="450"/>
      <c r="J72" s="450"/>
      <c r="K72" s="450"/>
      <c r="L72" s="450"/>
      <c r="M72" s="450"/>
      <c r="N72" s="450"/>
      <c r="O72" s="450"/>
      <c r="P72" s="450"/>
      <c r="Q72" s="453"/>
      <c r="R72" s="9"/>
    </row>
    <row r="73" spans="2:18" x14ac:dyDescent="0.45">
      <c r="B73" s="7"/>
      <c r="C73" s="350" t="str">
        <f>IF($A$1&gt;0,12,"")</f>
        <v/>
      </c>
      <c r="D73" s="360" t="str">
        <f>IF('1'!D24&lt;&gt;"",'1'!D24,"")</f>
        <v/>
      </c>
      <c r="E73" s="350" t="str">
        <f>IF('2'!D108="はい","要",IF('2'!D108="いいえ","不要","ー"))</f>
        <v>ー</v>
      </c>
      <c r="F73" s="183" t="str">
        <f>IF('1'!E24&lt;&gt;"",'1'!E24,"")</f>
        <v/>
      </c>
      <c r="G73" s="183" t="str">
        <f>IF('2'!D110&lt;&gt;"",'2'!D110,"")</f>
        <v/>
      </c>
      <c r="H73" s="454"/>
      <c r="I73" s="448"/>
      <c r="J73" s="448"/>
      <c r="K73" s="448"/>
      <c r="L73" s="448"/>
      <c r="M73" s="448"/>
      <c r="N73" s="448"/>
      <c r="O73" s="448"/>
      <c r="P73" s="448"/>
      <c r="Q73" s="451"/>
      <c r="R73" s="9"/>
    </row>
    <row r="74" spans="2:18" x14ac:dyDescent="0.45">
      <c r="B74" s="7"/>
      <c r="C74" s="351"/>
      <c r="D74" s="361"/>
      <c r="E74" s="351"/>
      <c r="F74" s="185" t="str">
        <f>IF('1'!F24&lt;&gt;"",'1'!F24,"")</f>
        <v/>
      </c>
      <c r="G74" s="185" t="str">
        <f>IF('2'!E110&lt;&gt;"",'2'!E110,"")</f>
        <v/>
      </c>
      <c r="H74" s="455"/>
      <c r="I74" s="449"/>
      <c r="J74" s="449"/>
      <c r="K74" s="449"/>
      <c r="L74" s="449"/>
      <c r="M74" s="449"/>
      <c r="N74" s="449"/>
      <c r="O74" s="449"/>
      <c r="P74" s="449"/>
      <c r="Q74" s="452"/>
      <c r="R74" s="9"/>
    </row>
    <row r="75" spans="2:18" x14ac:dyDescent="0.45">
      <c r="B75" s="7"/>
      <c r="C75" s="351"/>
      <c r="D75" s="361"/>
      <c r="E75" s="351"/>
      <c r="F75" s="185" t="str">
        <f>IF('1'!G24&lt;&gt;"",'1'!G24,"")</f>
        <v/>
      </c>
      <c r="G75" s="185" t="str">
        <f>IF('2'!F110&lt;&gt;"",'2'!F110,"")</f>
        <v/>
      </c>
      <c r="H75" s="455"/>
      <c r="I75" s="449"/>
      <c r="J75" s="449"/>
      <c r="K75" s="449"/>
      <c r="L75" s="449"/>
      <c r="M75" s="449"/>
      <c r="N75" s="449"/>
      <c r="O75" s="449"/>
      <c r="P75" s="449"/>
      <c r="Q75" s="452"/>
      <c r="R75" s="9"/>
    </row>
    <row r="76" spans="2:18" x14ac:dyDescent="0.45">
      <c r="B76" s="7"/>
      <c r="C76" s="351"/>
      <c r="D76" s="361"/>
      <c r="E76" s="351"/>
      <c r="F76" s="185" t="str">
        <f>IF('1'!H24&lt;&gt;"",'1'!H24,"")</f>
        <v/>
      </c>
      <c r="G76" s="185" t="str">
        <f>IF('2'!G110&lt;&gt;"",'2'!G110,"")</f>
        <v/>
      </c>
      <c r="H76" s="455"/>
      <c r="I76" s="449"/>
      <c r="J76" s="449"/>
      <c r="K76" s="449"/>
      <c r="L76" s="449"/>
      <c r="M76" s="449"/>
      <c r="N76" s="449"/>
      <c r="O76" s="449"/>
      <c r="P76" s="449"/>
      <c r="Q76" s="452"/>
      <c r="R76" s="9"/>
    </row>
    <row r="77" spans="2:18" ht="15.6" thickBot="1" x14ac:dyDescent="0.5">
      <c r="B77" s="7"/>
      <c r="C77" s="352"/>
      <c r="D77" s="362"/>
      <c r="E77" s="352"/>
      <c r="F77" s="161" t="str">
        <f>IF('1'!I24&lt;&gt;"",'1'!I24,"")</f>
        <v/>
      </c>
      <c r="G77" s="161" t="str">
        <f>IF('2'!H110&lt;&gt;"",'2'!H110,"")</f>
        <v/>
      </c>
      <c r="H77" s="456"/>
      <c r="I77" s="450"/>
      <c r="J77" s="450"/>
      <c r="K77" s="450"/>
      <c r="L77" s="450"/>
      <c r="M77" s="450"/>
      <c r="N77" s="450"/>
      <c r="O77" s="450"/>
      <c r="P77" s="450"/>
      <c r="Q77" s="453"/>
      <c r="R77" s="9"/>
    </row>
    <row r="78" spans="2:18" x14ac:dyDescent="0.45">
      <c r="B78" s="7"/>
      <c r="C78" s="350" t="str">
        <f>IF($A$1&gt;0,13,"")</f>
        <v/>
      </c>
      <c r="D78" s="360" t="str">
        <f>IF('1'!D25&lt;&gt;"",'1'!D25,"")</f>
        <v/>
      </c>
      <c r="E78" s="350" t="str">
        <f>IF('2'!D116="はい","要",IF('2'!D116="いいえ","不要","ー"))</f>
        <v>ー</v>
      </c>
      <c r="F78" s="183" t="str">
        <f>IF('1'!E25&lt;&gt;"",'1'!E25,"")</f>
        <v/>
      </c>
      <c r="G78" s="183" t="str">
        <f>IF('2'!D118&lt;&gt;"",'2'!D118,"")</f>
        <v/>
      </c>
      <c r="H78" s="454"/>
      <c r="I78" s="448"/>
      <c r="J78" s="448"/>
      <c r="K78" s="448"/>
      <c r="L78" s="448"/>
      <c r="M78" s="448"/>
      <c r="N78" s="448"/>
      <c r="O78" s="448"/>
      <c r="P78" s="448"/>
      <c r="Q78" s="451"/>
      <c r="R78" s="9"/>
    </row>
    <row r="79" spans="2:18" x14ac:dyDescent="0.45">
      <c r="B79" s="7"/>
      <c r="C79" s="351"/>
      <c r="D79" s="361"/>
      <c r="E79" s="351"/>
      <c r="F79" s="185" t="str">
        <f>IF('1'!F25&lt;&gt;"",'1'!F25,"")</f>
        <v/>
      </c>
      <c r="G79" s="185" t="str">
        <f>IF('2'!E118&lt;&gt;"",'2'!E118,"")</f>
        <v/>
      </c>
      <c r="H79" s="455"/>
      <c r="I79" s="449"/>
      <c r="J79" s="449"/>
      <c r="K79" s="449"/>
      <c r="L79" s="449"/>
      <c r="M79" s="449"/>
      <c r="N79" s="449"/>
      <c r="O79" s="449"/>
      <c r="P79" s="449"/>
      <c r="Q79" s="452"/>
      <c r="R79" s="9"/>
    </row>
    <row r="80" spans="2:18" x14ac:dyDescent="0.45">
      <c r="B80" s="7"/>
      <c r="C80" s="351"/>
      <c r="D80" s="361"/>
      <c r="E80" s="351"/>
      <c r="F80" s="185" t="str">
        <f>IF('1'!G25&lt;&gt;"",'1'!G25,"")</f>
        <v/>
      </c>
      <c r="G80" s="185" t="str">
        <f>IF('2'!F118&lt;&gt;"",'2'!F118,"")</f>
        <v/>
      </c>
      <c r="H80" s="455"/>
      <c r="I80" s="449"/>
      <c r="J80" s="449"/>
      <c r="K80" s="449"/>
      <c r="L80" s="449"/>
      <c r="M80" s="449"/>
      <c r="N80" s="449"/>
      <c r="O80" s="449"/>
      <c r="P80" s="449"/>
      <c r="Q80" s="452"/>
      <c r="R80" s="9"/>
    </row>
    <row r="81" spans="2:18" x14ac:dyDescent="0.45">
      <c r="B81" s="7"/>
      <c r="C81" s="351"/>
      <c r="D81" s="361"/>
      <c r="E81" s="351"/>
      <c r="F81" s="185" t="str">
        <f>IF('1'!H25&lt;&gt;"",'1'!H25,"")</f>
        <v/>
      </c>
      <c r="G81" s="185" t="str">
        <f>IF('2'!G118&lt;&gt;"",'2'!G118,"")</f>
        <v/>
      </c>
      <c r="H81" s="455"/>
      <c r="I81" s="449"/>
      <c r="J81" s="449"/>
      <c r="K81" s="449"/>
      <c r="L81" s="449"/>
      <c r="M81" s="449"/>
      <c r="N81" s="449"/>
      <c r="O81" s="449"/>
      <c r="P81" s="449"/>
      <c r="Q81" s="452"/>
      <c r="R81" s="9"/>
    </row>
    <row r="82" spans="2:18" ht="15.6" thickBot="1" x14ac:dyDescent="0.5">
      <c r="B82" s="7"/>
      <c r="C82" s="352"/>
      <c r="D82" s="362"/>
      <c r="E82" s="352"/>
      <c r="F82" s="161" t="str">
        <f>IF('1'!I25&lt;&gt;"",'1'!I25,"")</f>
        <v/>
      </c>
      <c r="G82" s="161" t="str">
        <f>IF('2'!H118&lt;&gt;"",'2'!H118,"")</f>
        <v/>
      </c>
      <c r="H82" s="456"/>
      <c r="I82" s="450"/>
      <c r="J82" s="450"/>
      <c r="K82" s="450"/>
      <c r="L82" s="450"/>
      <c r="M82" s="450"/>
      <c r="N82" s="450"/>
      <c r="O82" s="450"/>
      <c r="P82" s="450"/>
      <c r="Q82" s="453"/>
      <c r="R82" s="9"/>
    </row>
    <row r="83" spans="2:18" x14ac:dyDescent="0.45">
      <c r="B83" s="7"/>
      <c r="C83" s="350" t="str">
        <f>IF($A$1&gt;0,14,"")</f>
        <v/>
      </c>
      <c r="D83" s="360" t="str">
        <f>IF('1'!D26&lt;&gt;"",'1'!D26,"")</f>
        <v/>
      </c>
      <c r="E83" s="350" t="str">
        <f>IF('2'!D124="はい","要",IF('2'!D124="いいえ","不要","ー"))</f>
        <v>ー</v>
      </c>
      <c r="F83" s="183" t="str">
        <f>IF('1'!E26&lt;&gt;"",'1'!E26,"")</f>
        <v/>
      </c>
      <c r="G83" s="183" t="str">
        <f>IF('2'!D126&lt;&gt;"",'2'!D126,"")</f>
        <v/>
      </c>
      <c r="H83" s="454"/>
      <c r="I83" s="448"/>
      <c r="J83" s="448"/>
      <c r="K83" s="448"/>
      <c r="L83" s="448"/>
      <c r="M83" s="448"/>
      <c r="N83" s="448"/>
      <c r="O83" s="448"/>
      <c r="P83" s="448"/>
      <c r="Q83" s="451"/>
      <c r="R83" s="9"/>
    </row>
    <row r="84" spans="2:18" x14ac:dyDescent="0.45">
      <c r="B84" s="7"/>
      <c r="C84" s="351"/>
      <c r="D84" s="361"/>
      <c r="E84" s="351"/>
      <c r="F84" s="185" t="str">
        <f>IF('1'!F26&lt;&gt;"",'1'!F26,"")</f>
        <v/>
      </c>
      <c r="G84" s="185" t="str">
        <f>IF('2'!E126&lt;&gt;"",'2'!E126,"")</f>
        <v/>
      </c>
      <c r="H84" s="455"/>
      <c r="I84" s="449"/>
      <c r="J84" s="449"/>
      <c r="K84" s="449"/>
      <c r="L84" s="449"/>
      <c r="M84" s="449"/>
      <c r="N84" s="449"/>
      <c r="O84" s="449"/>
      <c r="P84" s="449"/>
      <c r="Q84" s="452"/>
      <c r="R84" s="9"/>
    </row>
    <row r="85" spans="2:18" x14ac:dyDescent="0.45">
      <c r="B85" s="7"/>
      <c r="C85" s="351"/>
      <c r="D85" s="361"/>
      <c r="E85" s="351"/>
      <c r="F85" s="185" t="str">
        <f>IF('1'!G26&lt;&gt;"",'1'!G26,"")</f>
        <v/>
      </c>
      <c r="G85" s="185" t="str">
        <f>IF('2'!F126&lt;&gt;"",'2'!F126,"")</f>
        <v/>
      </c>
      <c r="H85" s="455"/>
      <c r="I85" s="449"/>
      <c r="J85" s="449"/>
      <c r="K85" s="449"/>
      <c r="L85" s="449"/>
      <c r="M85" s="449"/>
      <c r="N85" s="449"/>
      <c r="O85" s="449"/>
      <c r="P85" s="449"/>
      <c r="Q85" s="452"/>
      <c r="R85" s="9"/>
    </row>
    <row r="86" spans="2:18" x14ac:dyDescent="0.45">
      <c r="B86" s="7"/>
      <c r="C86" s="351"/>
      <c r="D86" s="361"/>
      <c r="E86" s="351"/>
      <c r="F86" s="185" t="str">
        <f>IF('1'!H26&lt;&gt;"",'1'!H26,"")</f>
        <v/>
      </c>
      <c r="G86" s="185" t="str">
        <f>IF('2'!G126&lt;&gt;"",'2'!G126,"")</f>
        <v/>
      </c>
      <c r="H86" s="455"/>
      <c r="I86" s="449"/>
      <c r="J86" s="449"/>
      <c r="K86" s="449"/>
      <c r="L86" s="449"/>
      <c r="M86" s="449"/>
      <c r="N86" s="449"/>
      <c r="O86" s="449"/>
      <c r="P86" s="449"/>
      <c r="Q86" s="452"/>
      <c r="R86" s="9"/>
    </row>
    <row r="87" spans="2:18" ht="15.6" thickBot="1" x14ac:dyDescent="0.5">
      <c r="B87" s="7"/>
      <c r="C87" s="352"/>
      <c r="D87" s="362"/>
      <c r="E87" s="352"/>
      <c r="F87" s="161" t="str">
        <f>IF('1'!I26&lt;&gt;"",'1'!I26,"")</f>
        <v/>
      </c>
      <c r="G87" s="161" t="str">
        <f>IF('2'!H126&lt;&gt;"",'2'!H126,"")</f>
        <v/>
      </c>
      <c r="H87" s="456"/>
      <c r="I87" s="450"/>
      <c r="J87" s="450"/>
      <c r="K87" s="450"/>
      <c r="L87" s="450"/>
      <c r="M87" s="450"/>
      <c r="N87" s="450"/>
      <c r="O87" s="450"/>
      <c r="P87" s="450"/>
      <c r="Q87" s="453"/>
      <c r="R87" s="9"/>
    </row>
    <row r="88" spans="2:18" x14ac:dyDescent="0.45">
      <c r="B88" s="7"/>
      <c r="C88" s="350" t="str">
        <f>IF($A$1&gt;0,15,"")</f>
        <v/>
      </c>
      <c r="D88" s="360" t="str">
        <f>IF('1'!D27&lt;&gt;"",'1'!D27,"")</f>
        <v/>
      </c>
      <c r="E88" s="350" t="str">
        <f>IF('2'!D132="はい","要",IF('2'!D132="いいえ","不要","ー"))</f>
        <v>ー</v>
      </c>
      <c r="F88" s="183" t="str">
        <f>IF('1'!E27&lt;&gt;"",'1'!E27,"")</f>
        <v/>
      </c>
      <c r="G88" s="183" t="str">
        <f>IF('2'!D134&lt;&gt;"",'2'!D134,"")</f>
        <v/>
      </c>
      <c r="H88" s="454"/>
      <c r="I88" s="448"/>
      <c r="J88" s="448"/>
      <c r="K88" s="448"/>
      <c r="L88" s="448"/>
      <c r="M88" s="448"/>
      <c r="N88" s="448"/>
      <c r="O88" s="448"/>
      <c r="P88" s="448"/>
      <c r="Q88" s="451"/>
      <c r="R88" s="9"/>
    </row>
    <row r="89" spans="2:18" x14ac:dyDescent="0.45">
      <c r="B89" s="7"/>
      <c r="C89" s="351"/>
      <c r="D89" s="361"/>
      <c r="E89" s="351"/>
      <c r="F89" s="185" t="str">
        <f>IF('1'!F27&lt;&gt;"",'1'!F27,"")</f>
        <v/>
      </c>
      <c r="G89" s="185" t="str">
        <f>IF('2'!E134&lt;&gt;"",'2'!E134,"")</f>
        <v/>
      </c>
      <c r="H89" s="455"/>
      <c r="I89" s="449"/>
      <c r="J89" s="449"/>
      <c r="K89" s="449"/>
      <c r="L89" s="449"/>
      <c r="M89" s="449"/>
      <c r="N89" s="449"/>
      <c r="O89" s="449"/>
      <c r="P89" s="449"/>
      <c r="Q89" s="452"/>
      <c r="R89" s="9"/>
    </row>
    <row r="90" spans="2:18" x14ac:dyDescent="0.45">
      <c r="B90" s="7"/>
      <c r="C90" s="351"/>
      <c r="D90" s="361"/>
      <c r="E90" s="351"/>
      <c r="F90" s="185" t="str">
        <f>IF('1'!G27&lt;&gt;"",'1'!G27,"")</f>
        <v/>
      </c>
      <c r="G90" s="185" t="str">
        <f>IF('2'!F134&lt;&gt;"",'2'!F134,"")</f>
        <v/>
      </c>
      <c r="H90" s="455"/>
      <c r="I90" s="449"/>
      <c r="J90" s="449"/>
      <c r="K90" s="449"/>
      <c r="L90" s="449"/>
      <c r="M90" s="449"/>
      <c r="N90" s="449"/>
      <c r="O90" s="449"/>
      <c r="P90" s="449"/>
      <c r="Q90" s="452"/>
      <c r="R90" s="9"/>
    </row>
    <row r="91" spans="2:18" x14ac:dyDescent="0.45">
      <c r="B91" s="7"/>
      <c r="C91" s="351"/>
      <c r="D91" s="361"/>
      <c r="E91" s="351"/>
      <c r="F91" s="185" t="str">
        <f>IF('1'!H27&lt;&gt;"",'1'!H27,"")</f>
        <v/>
      </c>
      <c r="G91" s="185" t="str">
        <f>IF('2'!G134&lt;&gt;"",'2'!G134,"")</f>
        <v/>
      </c>
      <c r="H91" s="455"/>
      <c r="I91" s="449"/>
      <c r="J91" s="449"/>
      <c r="K91" s="449"/>
      <c r="L91" s="449"/>
      <c r="M91" s="449"/>
      <c r="N91" s="449"/>
      <c r="O91" s="449"/>
      <c r="P91" s="449"/>
      <c r="Q91" s="452"/>
      <c r="R91" s="9"/>
    </row>
    <row r="92" spans="2:18" ht="15.6" thickBot="1" x14ac:dyDescent="0.5">
      <c r="B92" s="7"/>
      <c r="C92" s="352"/>
      <c r="D92" s="362"/>
      <c r="E92" s="352"/>
      <c r="F92" s="161" t="str">
        <f>IF('1'!I27&lt;&gt;"",'1'!I27,"")</f>
        <v/>
      </c>
      <c r="G92" s="161" t="str">
        <f>IF('2'!H134&lt;&gt;"",'2'!H134,"")</f>
        <v/>
      </c>
      <c r="H92" s="456"/>
      <c r="I92" s="450"/>
      <c r="J92" s="450"/>
      <c r="K92" s="450"/>
      <c r="L92" s="450"/>
      <c r="M92" s="450"/>
      <c r="N92" s="450"/>
      <c r="O92" s="450"/>
      <c r="P92" s="450"/>
      <c r="Q92" s="453"/>
      <c r="R92" s="9"/>
    </row>
    <row r="93" spans="2:18" x14ac:dyDescent="0.45">
      <c r="B93" s="7"/>
      <c r="C93" s="350" t="str">
        <f>IF($A$1&gt;0,16,"")</f>
        <v/>
      </c>
      <c r="D93" s="360" t="str">
        <f>IF('1'!D28&lt;&gt;"",'1'!D28,"")</f>
        <v/>
      </c>
      <c r="E93" s="350" t="str">
        <f>IF('2'!D140="はい","要",IF('2'!D140="いいえ","不要","ー"))</f>
        <v>ー</v>
      </c>
      <c r="F93" s="183" t="str">
        <f>IF('1'!E28&lt;&gt;"",'1'!E28,"")</f>
        <v/>
      </c>
      <c r="G93" s="183" t="str">
        <f>IF('2'!D142&lt;&gt;"",'2'!D142,"")</f>
        <v/>
      </c>
      <c r="H93" s="454"/>
      <c r="I93" s="448"/>
      <c r="J93" s="448"/>
      <c r="K93" s="448"/>
      <c r="L93" s="448"/>
      <c r="M93" s="448"/>
      <c r="N93" s="448"/>
      <c r="O93" s="448"/>
      <c r="P93" s="448"/>
      <c r="Q93" s="451"/>
      <c r="R93" s="9"/>
    </row>
    <row r="94" spans="2:18" x14ac:dyDescent="0.45">
      <c r="B94" s="7"/>
      <c r="C94" s="351"/>
      <c r="D94" s="361"/>
      <c r="E94" s="351"/>
      <c r="F94" s="185" t="str">
        <f>IF('1'!F28&lt;&gt;"",'1'!F28,"")</f>
        <v/>
      </c>
      <c r="G94" s="185" t="str">
        <f>IF('2'!E142&lt;&gt;"",'2'!E142,"")</f>
        <v/>
      </c>
      <c r="H94" s="455"/>
      <c r="I94" s="449"/>
      <c r="J94" s="449"/>
      <c r="K94" s="449"/>
      <c r="L94" s="449"/>
      <c r="M94" s="449"/>
      <c r="N94" s="449"/>
      <c r="O94" s="449"/>
      <c r="P94" s="449"/>
      <c r="Q94" s="452"/>
      <c r="R94" s="9"/>
    </row>
    <row r="95" spans="2:18" x14ac:dyDescent="0.45">
      <c r="B95" s="7"/>
      <c r="C95" s="351"/>
      <c r="D95" s="361"/>
      <c r="E95" s="351"/>
      <c r="F95" s="185" t="str">
        <f>IF('1'!G28&lt;&gt;"",'1'!G28,"")</f>
        <v/>
      </c>
      <c r="G95" s="185" t="str">
        <f>IF('2'!F142&lt;&gt;"",'2'!F142,"")</f>
        <v/>
      </c>
      <c r="H95" s="455"/>
      <c r="I95" s="449"/>
      <c r="J95" s="449"/>
      <c r="K95" s="449"/>
      <c r="L95" s="449"/>
      <c r="M95" s="449"/>
      <c r="N95" s="449"/>
      <c r="O95" s="449"/>
      <c r="P95" s="449"/>
      <c r="Q95" s="452"/>
      <c r="R95" s="9"/>
    </row>
    <row r="96" spans="2:18" x14ac:dyDescent="0.45">
      <c r="B96" s="7"/>
      <c r="C96" s="351"/>
      <c r="D96" s="361"/>
      <c r="E96" s="351"/>
      <c r="F96" s="185" t="str">
        <f>IF('1'!H28&lt;&gt;"",'1'!H28,"")</f>
        <v/>
      </c>
      <c r="G96" s="185" t="str">
        <f>IF('2'!G142&lt;&gt;"",'2'!G142,"")</f>
        <v/>
      </c>
      <c r="H96" s="455"/>
      <c r="I96" s="449"/>
      <c r="J96" s="449"/>
      <c r="K96" s="449"/>
      <c r="L96" s="449"/>
      <c r="M96" s="449"/>
      <c r="N96" s="449"/>
      <c r="O96" s="449"/>
      <c r="P96" s="449"/>
      <c r="Q96" s="452"/>
      <c r="R96" s="9"/>
    </row>
    <row r="97" spans="2:18" ht="15.6" thickBot="1" x14ac:dyDescent="0.5">
      <c r="B97" s="7"/>
      <c r="C97" s="352"/>
      <c r="D97" s="362"/>
      <c r="E97" s="352"/>
      <c r="F97" s="161" t="str">
        <f>IF('1'!I28&lt;&gt;"",'1'!I28,"")</f>
        <v/>
      </c>
      <c r="G97" s="161" t="str">
        <f>IF('2'!H142&lt;&gt;"",'2'!H142,"")</f>
        <v/>
      </c>
      <c r="H97" s="456"/>
      <c r="I97" s="450"/>
      <c r="J97" s="450"/>
      <c r="K97" s="450"/>
      <c r="L97" s="450"/>
      <c r="M97" s="450"/>
      <c r="N97" s="450"/>
      <c r="O97" s="450"/>
      <c r="P97" s="450"/>
      <c r="Q97" s="453"/>
      <c r="R97" s="9"/>
    </row>
    <row r="98" spans="2:18" x14ac:dyDescent="0.45">
      <c r="B98" s="7"/>
      <c r="C98" s="350" t="str">
        <f>IF($A$1&gt;0,17,"")</f>
        <v/>
      </c>
      <c r="D98" s="360" t="str">
        <f>IF('1'!D29&lt;&gt;"",'1'!D29,"")</f>
        <v/>
      </c>
      <c r="E98" s="350" t="str">
        <f>IF('2'!D148="はい","要",IF('2'!D148="いいえ","不要","ー"))</f>
        <v>ー</v>
      </c>
      <c r="F98" s="183" t="str">
        <f>IF('1'!E29&lt;&gt;"",'1'!E29,"")</f>
        <v/>
      </c>
      <c r="G98" s="183" t="str">
        <f>IF('2'!D150&lt;&gt;"",'2'!D150,"")</f>
        <v/>
      </c>
      <c r="H98" s="454"/>
      <c r="I98" s="448"/>
      <c r="J98" s="448"/>
      <c r="K98" s="448"/>
      <c r="L98" s="448"/>
      <c r="M98" s="448"/>
      <c r="N98" s="448"/>
      <c r="O98" s="448"/>
      <c r="P98" s="448"/>
      <c r="Q98" s="451"/>
      <c r="R98" s="9"/>
    </row>
    <row r="99" spans="2:18" x14ac:dyDescent="0.45">
      <c r="B99" s="7"/>
      <c r="C99" s="351"/>
      <c r="D99" s="361"/>
      <c r="E99" s="351"/>
      <c r="F99" s="185" t="str">
        <f>IF('1'!F29&lt;&gt;"",'1'!F29,"")</f>
        <v/>
      </c>
      <c r="G99" s="185" t="str">
        <f>IF('2'!E150&lt;&gt;"",'2'!E150,"")</f>
        <v/>
      </c>
      <c r="H99" s="455"/>
      <c r="I99" s="449"/>
      <c r="J99" s="449"/>
      <c r="K99" s="449"/>
      <c r="L99" s="449"/>
      <c r="M99" s="449"/>
      <c r="N99" s="449"/>
      <c r="O99" s="449"/>
      <c r="P99" s="449"/>
      <c r="Q99" s="452"/>
      <c r="R99" s="9"/>
    </row>
    <row r="100" spans="2:18" x14ac:dyDescent="0.45">
      <c r="B100" s="7"/>
      <c r="C100" s="351"/>
      <c r="D100" s="361"/>
      <c r="E100" s="351"/>
      <c r="F100" s="185" t="str">
        <f>IF('1'!G29&lt;&gt;"",'1'!G29,"")</f>
        <v/>
      </c>
      <c r="G100" s="185" t="str">
        <f>IF('2'!F150&lt;&gt;"",'2'!F150,"")</f>
        <v/>
      </c>
      <c r="H100" s="455"/>
      <c r="I100" s="449"/>
      <c r="J100" s="449"/>
      <c r="K100" s="449"/>
      <c r="L100" s="449"/>
      <c r="M100" s="449"/>
      <c r="N100" s="449"/>
      <c r="O100" s="449"/>
      <c r="P100" s="449"/>
      <c r="Q100" s="452"/>
      <c r="R100" s="9"/>
    </row>
    <row r="101" spans="2:18" x14ac:dyDescent="0.45">
      <c r="B101" s="7"/>
      <c r="C101" s="351"/>
      <c r="D101" s="361"/>
      <c r="E101" s="351"/>
      <c r="F101" s="185" t="str">
        <f>IF('1'!H29&lt;&gt;"",'1'!H29,"")</f>
        <v/>
      </c>
      <c r="G101" s="185" t="str">
        <f>IF('2'!G150&lt;&gt;"",'2'!G150,"")</f>
        <v/>
      </c>
      <c r="H101" s="455"/>
      <c r="I101" s="449"/>
      <c r="J101" s="449"/>
      <c r="K101" s="449"/>
      <c r="L101" s="449"/>
      <c r="M101" s="449"/>
      <c r="N101" s="449"/>
      <c r="O101" s="449"/>
      <c r="P101" s="449"/>
      <c r="Q101" s="452"/>
      <c r="R101" s="9"/>
    </row>
    <row r="102" spans="2:18" ht="15.6" thickBot="1" x14ac:dyDescent="0.5">
      <c r="B102" s="7"/>
      <c r="C102" s="352"/>
      <c r="D102" s="362"/>
      <c r="E102" s="352"/>
      <c r="F102" s="161" t="str">
        <f>IF('1'!I29&lt;&gt;"",'1'!I29,"")</f>
        <v/>
      </c>
      <c r="G102" s="161" t="str">
        <f>IF('2'!H150&lt;&gt;"",'2'!H150,"")</f>
        <v/>
      </c>
      <c r="H102" s="456"/>
      <c r="I102" s="450"/>
      <c r="J102" s="450"/>
      <c r="K102" s="450"/>
      <c r="L102" s="450"/>
      <c r="M102" s="450"/>
      <c r="N102" s="450"/>
      <c r="O102" s="450"/>
      <c r="P102" s="450"/>
      <c r="Q102" s="453"/>
      <c r="R102" s="9"/>
    </row>
    <row r="103" spans="2:18" x14ac:dyDescent="0.45">
      <c r="B103" s="7"/>
      <c r="C103" s="350" t="str">
        <f>IF($A$1&gt;0,18,"")</f>
        <v/>
      </c>
      <c r="D103" s="360" t="str">
        <f>IF('1'!D30&lt;&gt;"",'1'!D30,"")</f>
        <v/>
      </c>
      <c r="E103" s="350" t="str">
        <f>IF('2'!D156="はい","要",IF('2'!D156="いいえ","不要","ー"))</f>
        <v>ー</v>
      </c>
      <c r="F103" s="183" t="str">
        <f>IF('1'!E30&lt;&gt;"",'1'!E30,"")</f>
        <v/>
      </c>
      <c r="G103" s="183" t="str">
        <f>IF('2'!D158&lt;&gt;"",'2'!D158,"")</f>
        <v/>
      </c>
      <c r="H103" s="454"/>
      <c r="I103" s="448"/>
      <c r="J103" s="448"/>
      <c r="K103" s="448"/>
      <c r="L103" s="448"/>
      <c r="M103" s="448"/>
      <c r="N103" s="448"/>
      <c r="O103" s="448"/>
      <c r="P103" s="448"/>
      <c r="Q103" s="451"/>
      <c r="R103" s="9"/>
    </row>
    <row r="104" spans="2:18" x14ac:dyDescent="0.45">
      <c r="B104" s="7"/>
      <c r="C104" s="351"/>
      <c r="D104" s="361"/>
      <c r="E104" s="351"/>
      <c r="F104" s="185" t="str">
        <f>IF('1'!F30&lt;&gt;"",'1'!F30,"")</f>
        <v/>
      </c>
      <c r="G104" s="185" t="str">
        <f>IF('2'!E158&lt;&gt;"",'2'!E158,"")</f>
        <v/>
      </c>
      <c r="H104" s="455"/>
      <c r="I104" s="449"/>
      <c r="J104" s="449"/>
      <c r="K104" s="449"/>
      <c r="L104" s="449"/>
      <c r="M104" s="449"/>
      <c r="N104" s="449"/>
      <c r="O104" s="449"/>
      <c r="P104" s="449"/>
      <c r="Q104" s="452"/>
      <c r="R104" s="9"/>
    </row>
    <row r="105" spans="2:18" x14ac:dyDescent="0.45">
      <c r="B105" s="7"/>
      <c r="C105" s="351"/>
      <c r="D105" s="361"/>
      <c r="E105" s="351"/>
      <c r="F105" s="185" t="str">
        <f>IF('1'!G30&lt;&gt;"",'1'!G30,"")</f>
        <v/>
      </c>
      <c r="G105" s="185" t="str">
        <f>IF('2'!F158&lt;&gt;"",'2'!F158,"")</f>
        <v/>
      </c>
      <c r="H105" s="455"/>
      <c r="I105" s="449"/>
      <c r="J105" s="449"/>
      <c r="K105" s="449"/>
      <c r="L105" s="449"/>
      <c r="M105" s="449"/>
      <c r="N105" s="449"/>
      <c r="O105" s="449"/>
      <c r="P105" s="449"/>
      <c r="Q105" s="452"/>
      <c r="R105" s="9"/>
    </row>
    <row r="106" spans="2:18" x14ac:dyDescent="0.45">
      <c r="B106" s="7"/>
      <c r="C106" s="351"/>
      <c r="D106" s="361"/>
      <c r="E106" s="351"/>
      <c r="F106" s="185" t="str">
        <f>IF('1'!H30&lt;&gt;"",'1'!H30,"")</f>
        <v/>
      </c>
      <c r="G106" s="185" t="str">
        <f>IF('2'!G158&lt;&gt;"",'2'!G158,"")</f>
        <v/>
      </c>
      <c r="H106" s="455"/>
      <c r="I106" s="449"/>
      <c r="J106" s="449"/>
      <c r="K106" s="449"/>
      <c r="L106" s="449"/>
      <c r="M106" s="449"/>
      <c r="N106" s="449"/>
      <c r="O106" s="449"/>
      <c r="P106" s="449"/>
      <c r="Q106" s="452"/>
      <c r="R106" s="9"/>
    </row>
    <row r="107" spans="2:18" ht="15.6" thickBot="1" x14ac:dyDescent="0.5">
      <c r="B107" s="7"/>
      <c r="C107" s="352"/>
      <c r="D107" s="362"/>
      <c r="E107" s="352"/>
      <c r="F107" s="161" t="str">
        <f>IF('1'!I30&lt;&gt;"",'1'!I30,"")</f>
        <v/>
      </c>
      <c r="G107" s="161" t="str">
        <f>IF('2'!H158&lt;&gt;"",'2'!H158,"")</f>
        <v/>
      </c>
      <c r="H107" s="456"/>
      <c r="I107" s="450"/>
      <c r="J107" s="450"/>
      <c r="K107" s="450"/>
      <c r="L107" s="450"/>
      <c r="M107" s="450"/>
      <c r="N107" s="450"/>
      <c r="O107" s="450"/>
      <c r="P107" s="450"/>
      <c r="Q107" s="453"/>
      <c r="R107" s="9"/>
    </row>
    <row r="108" spans="2:18" x14ac:dyDescent="0.45">
      <c r="B108" s="7"/>
      <c r="C108" s="350" t="str">
        <f>IF($A$1&gt;0,19,"")</f>
        <v/>
      </c>
      <c r="D108" s="360" t="str">
        <f>IF('1'!D31&lt;&gt;"",'1'!D31,"")</f>
        <v/>
      </c>
      <c r="E108" s="350" t="str">
        <f>IF('2'!D164="はい","要",IF('2'!D164="いいえ","不要","ー"))</f>
        <v>ー</v>
      </c>
      <c r="F108" s="183" t="str">
        <f>IF('1'!E31&lt;&gt;"",'1'!E31,"")</f>
        <v/>
      </c>
      <c r="G108" s="183" t="str">
        <f>IF('2'!D166&lt;&gt;"",'2'!D166,"")</f>
        <v/>
      </c>
      <c r="H108" s="454"/>
      <c r="I108" s="448"/>
      <c r="J108" s="448"/>
      <c r="K108" s="448"/>
      <c r="L108" s="448"/>
      <c r="M108" s="448"/>
      <c r="N108" s="448"/>
      <c r="O108" s="448"/>
      <c r="P108" s="448"/>
      <c r="Q108" s="451"/>
      <c r="R108" s="9"/>
    </row>
    <row r="109" spans="2:18" x14ac:dyDescent="0.45">
      <c r="B109" s="7"/>
      <c r="C109" s="351"/>
      <c r="D109" s="361"/>
      <c r="E109" s="351"/>
      <c r="F109" s="185" t="str">
        <f>IF('1'!F31&lt;&gt;"",'1'!F31,"")</f>
        <v/>
      </c>
      <c r="G109" s="185" t="str">
        <f>IF('2'!E166&lt;&gt;"",'2'!E166,"")</f>
        <v/>
      </c>
      <c r="H109" s="455"/>
      <c r="I109" s="449"/>
      <c r="J109" s="449"/>
      <c r="K109" s="449"/>
      <c r="L109" s="449"/>
      <c r="M109" s="449"/>
      <c r="N109" s="449"/>
      <c r="O109" s="449"/>
      <c r="P109" s="449"/>
      <c r="Q109" s="452"/>
      <c r="R109" s="9"/>
    </row>
    <row r="110" spans="2:18" x14ac:dyDescent="0.45">
      <c r="B110" s="7"/>
      <c r="C110" s="351"/>
      <c r="D110" s="361"/>
      <c r="E110" s="351"/>
      <c r="F110" s="185" t="str">
        <f>IF('1'!G31&lt;&gt;"",'1'!G31,"")</f>
        <v/>
      </c>
      <c r="G110" s="185" t="str">
        <f>IF('2'!F166&lt;&gt;"",'2'!F166,"")</f>
        <v/>
      </c>
      <c r="H110" s="455"/>
      <c r="I110" s="449"/>
      <c r="J110" s="449"/>
      <c r="K110" s="449"/>
      <c r="L110" s="449"/>
      <c r="M110" s="449"/>
      <c r="N110" s="449"/>
      <c r="O110" s="449"/>
      <c r="P110" s="449"/>
      <c r="Q110" s="452"/>
      <c r="R110" s="9"/>
    </row>
    <row r="111" spans="2:18" x14ac:dyDescent="0.45">
      <c r="B111" s="7"/>
      <c r="C111" s="351"/>
      <c r="D111" s="361"/>
      <c r="E111" s="351"/>
      <c r="F111" s="185" t="str">
        <f>IF('1'!H31&lt;&gt;"",'1'!H31,"")</f>
        <v/>
      </c>
      <c r="G111" s="185" t="str">
        <f>IF('2'!G166&lt;&gt;"",'2'!G166,"")</f>
        <v/>
      </c>
      <c r="H111" s="455"/>
      <c r="I111" s="449"/>
      <c r="J111" s="449"/>
      <c r="K111" s="449"/>
      <c r="L111" s="449"/>
      <c r="M111" s="449"/>
      <c r="N111" s="449"/>
      <c r="O111" s="449"/>
      <c r="P111" s="449"/>
      <c r="Q111" s="452"/>
      <c r="R111" s="9"/>
    </row>
    <row r="112" spans="2:18" ht="15.6" thickBot="1" x14ac:dyDescent="0.5">
      <c r="B112" s="7"/>
      <c r="C112" s="352"/>
      <c r="D112" s="362"/>
      <c r="E112" s="352"/>
      <c r="F112" s="161" t="str">
        <f>IF('1'!I31&lt;&gt;"",'1'!I31,"")</f>
        <v/>
      </c>
      <c r="G112" s="161" t="str">
        <f>IF('2'!H166&lt;&gt;"",'2'!H166,"")</f>
        <v/>
      </c>
      <c r="H112" s="456"/>
      <c r="I112" s="450"/>
      <c r="J112" s="450"/>
      <c r="K112" s="450"/>
      <c r="L112" s="450"/>
      <c r="M112" s="450"/>
      <c r="N112" s="450"/>
      <c r="O112" s="450"/>
      <c r="P112" s="450"/>
      <c r="Q112" s="453"/>
      <c r="R112" s="9"/>
    </row>
    <row r="113" spans="2:18" x14ac:dyDescent="0.45">
      <c r="B113" s="7"/>
      <c r="C113" s="350" t="str">
        <f>IF($A$1&gt;0,20,"")</f>
        <v/>
      </c>
      <c r="D113" s="360" t="str">
        <f>IF('1'!D32&lt;&gt;"",'1'!D32,"")</f>
        <v/>
      </c>
      <c r="E113" s="350" t="str">
        <f>IF('2'!D172="はい","要",IF('2'!D172="いいえ","不要","ー"))</f>
        <v>ー</v>
      </c>
      <c r="F113" s="183" t="str">
        <f>IF('1'!E32&lt;&gt;"",'1'!E32,"")</f>
        <v/>
      </c>
      <c r="G113" s="183" t="str">
        <f>IF('2'!D174&lt;&gt;"",'2'!D174,"")</f>
        <v/>
      </c>
      <c r="H113" s="454"/>
      <c r="I113" s="448"/>
      <c r="J113" s="448"/>
      <c r="K113" s="448"/>
      <c r="L113" s="448"/>
      <c r="M113" s="448"/>
      <c r="N113" s="448"/>
      <c r="O113" s="448"/>
      <c r="P113" s="448"/>
      <c r="Q113" s="451"/>
      <c r="R113" s="9"/>
    </row>
    <row r="114" spans="2:18" x14ac:dyDescent="0.45">
      <c r="B114" s="7"/>
      <c r="C114" s="351"/>
      <c r="D114" s="361"/>
      <c r="E114" s="351"/>
      <c r="F114" s="185" t="str">
        <f>IF('1'!F32&lt;&gt;"",'1'!F32,"")</f>
        <v/>
      </c>
      <c r="G114" s="185" t="str">
        <f>IF('2'!E174&lt;&gt;"",'2'!E174,"")</f>
        <v/>
      </c>
      <c r="H114" s="455"/>
      <c r="I114" s="449"/>
      <c r="J114" s="449"/>
      <c r="K114" s="449"/>
      <c r="L114" s="449"/>
      <c r="M114" s="449"/>
      <c r="N114" s="449"/>
      <c r="O114" s="449"/>
      <c r="P114" s="449"/>
      <c r="Q114" s="452"/>
      <c r="R114" s="9"/>
    </row>
    <row r="115" spans="2:18" x14ac:dyDescent="0.45">
      <c r="B115" s="7"/>
      <c r="C115" s="351"/>
      <c r="D115" s="361"/>
      <c r="E115" s="351"/>
      <c r="F115" s="185" t="str">
        <f>IF('1'!G32&lt;&gt;"",'1'!G32,"")</f>
        <v/>
      </c>
      <c r="G115" s="185" t="str">
        <f>IF('2'!F174&lt;&gt;"",'2'!F174,"")</f>
        <v/>
      </c>
      <c r="H115" s="455"/>
      <c r="I115" s="449"/>
      <c r="J115" s="449"/>
      <c r="K115" s="449"/>
      <c r="L115" s="449"/>
      <c r="M115" s="449"/>
      <c r="N115" s="449"/>
      <c r="O115" s="449"/>
      <c r="P115" s="449"/>
      <c r="Q115" s="452"/>
      <c r="R115" s="9"/>
    </row>
    <row r="116" spans="2:18" x14ac:dyDescent="0.45">
      <c r="B116" s="7"/>
      <c r="C116" s="351"/>
      <c r="D116" s="361"/>
      <c r="E116" s="351"/>
      <c r="F116" s="185" t="str">
        <f>IF('1'!H32&lt;&gt;"",'1'!H32,"")</f>
        <v/>
      </c>
      <c r="G116" s="185" t="str">
        <f>IF('2'!G174&lt;&gt;"",'2'!G174,"")</f>
        <v/>
      </c>
      <c r="H116" s="455"/>
      <c r="I116" s="449"/>
      <c r="J116" s="449"/>
      <c r="K116" s="449"/>
      <c r="L116" s="449"/>
      <c r="M116" s="449"/>
      <c r="N116" s="449"/>
      <c r="O116" s="449"/>
      <c r="P116" s="449"/>
      <c r="Q116" s="452"/>
      <c r="R116" s="9"/>
    </row>
    <row r="117" spans="2:18" ht="15.6" thickBot="1" x14ac:dyDescent="0.5">
      <c r="B117" s="7"/>
      <c r="C117" s="352"/>
      <c r="D117" s="362"/>
      <c r="E117" s="352"/>
      <c r="F117" s="161" t="str">
        <f>IF('1'!I32&lt;&gt;"",'1'!I32,"")</f>
        <v/>
      </c>
      <c r="G117" s="161" t="str">
        <f>IF('2'!H174&lt;&gt;"",'2'!H174,"")</f>
        <v/>
      </c>
      <c r="H117" s="456"/>
      <c r="I117" s="450"/>
      <c r="J117" s="450"/>
      <c r="K117" s="450"/>
      <c r="L117" s="450"/>
      <c r="M117" s="450"/>
      <c r="N117" s="450"/>
      <c r="O117" s="450"/>
      <c r="P117" s="450"/>
      <c r="Q117" s="453"/>
      <c r="R117" s="9"/>
    </row>
    <row r="118" spans="2:18" x14ac:dyDescent="0.45">
      <c r="B118" s="11"/>
      <c r="C118" s="12"/>
      <c r="D118" s="12"/>
      <c r="E118" s="12"/>
      <c r="F118" s="12"/>
      <c r="G118" s="12"/>
      <c r="H118" s="12"/>
      <c r="I118" s="12"/>
      <c r="J118" s="12"/>
      <c r="K118" s="12"/>
      <c r="L118" s="12"/>
      <c r="M118" s="12"/>
      <c r="N118" s="12"/>
      <c r="O118" s="12"/>
      <c r="P118" s="12"/>
      <c r="Q118" s="12"/>
      <c r="R118" s="13"/>
    </row>
    <row r="119" spans="2:18" s="14" customFormat="1" x14ac:dyDescent="0.45"/>
  </sheetData>
  <mergeCells count="287">
    <mergeCell ref="B3:R3"/>
    <mergeCell ref="P5:Q5"/>
    <mergeCell ref="C7:C8"/>
    <mergeCell ref="F7:F8"/>
    <mergeCell ref="E7:E8"/>
    <mergeCell ref="G7:G8"/>
    <mergeCell ref="H7:Q7"/>
    <mergeCell ref="E9:E13"/>
    <mergeCell ref="G9:G13"/>
    <mergeCell ref="H9:H13"/>
    <mergeCell ref="I9:I13"/>
    <mergeCell ref="J9:J13"/>
    <mergeCell ref="K9:K13"/>
    <mergeCell ref="L9:L13"/>
    <mergeCell ref="M9:M13"/>
    <mergeCell ref="N9:N13"/>
    <mergeCell ref="O9:O13"/>
    <mergeCell ref="P9:P13"/>
    <mergeCell ref="Q9:Q13"/>
    <mergeCell ref="D7:D8"/>
    <mergeCell ref="D9:D13"/>
    <mergeCell ref="H38:H42"/>
    <mergeCell ref="H43:H47"/>
    <mergeCell ref="N113:N117"/>
    <mergeCell ref="O113:O117"/>
    <mergeCell ref="P113:P117"/>
    <mergeCell ref="Q113:Q117"/>
    <mergeCell ref="H113:H117"/>
    <mergeCell ref="I113:I117"/>
    <mergeCell ref="J113:J117"/>
    <mergeCell ref="K113:K117"/>
    <mergeCell ref="L113:L117"/>
    <mergeCell ref="M113:M117"/>
    <mergeCell ref="N108:N112"/>
    <mergeCell ref="O108:O112"/>
    <mergeCell ref="P108:P112"/>
    <mergeCell ref="Q108:Q112"/>
    <mergeCell ref="H108:H112"/>
    <mergeCell ref="I108:I112"/>
    <mergeCell ref="J108:J112"/>
    <mergeCell ref="K108:K112"/>
    <mergeCell ref="L108:L112"/>
    <mergeCell ref="M108:M112"/>
    <mergeCell ref="N103:N107"/>
    <mergeCell ref="O103:O107"/>
    <mergeCell ref="P103:P107"/>
    <mergeCell ref="Q103:Q107"/>
    <mergeCell ref="H103:H107"/>
    <mergeCell ref="I103:I107"/>
    <mergeCell ref="J103:J107"/>
    <mergeCell ref="K103:K107"/>
    <mergeCell ref="L103:L107"/>
    <mergeCell ref="M103:M107"/>
    <mergeCell ref="O98:O102"/>
    <mergeCell ref="P98:P102"/>
    <mergeCell ref="Q98:Q102"/>
    <mergeCell ref="H98:H102"/>
    <mergeCell ref="I98:I102"/>
    <mergeCell ref="J98:J102"/>
    <mergeCell ref="K98:K102"/>
    <mergeCell ref="L98:L102"/>
    <mergeCell ref="M98:M102"/>
    <mergeCell ref="N98:N102"/>
    <mergeCell ref="O93:O97"/>
    <mergeCell ref="P93:P97"/>
    <mergeCell ref="Q93:Q97"/>
    <mergeCell ref="H93:H97"/>
    <mergeCell ref="I93:I97"/>
    <mergeCell ref="J93:J97"/>
    <mergeCell ref="K93:K97"/>
    <mergeCell ref="L93:L97"/>
    <mergeCell ref="M93:M97"/>
    <mergeCell ref="N93:N97"/>
    <mergeCell ref="O88:O92"/>
    <mergeCell ref="P88:P92"/>
    <mergeCell ref="Q88:Q92"/>
    <mergeCell ref="H88:H92"/>
    <mergeCell ref="I88:I92"/>
    <mergeCell ref="J88:J92"/>
    <mergeCell ref="K88:K92"/>
    <mergeCell ref="L88:L92"/>
    <mergeCell ref="M88:M92"/>
    <mergeCell ref="N88:N92"/>
    <mergeCell ref="O83:O87"/>
    <mergeCell ref="P83:P87"/>
    <mergeCell ref="Q83:Q87"/>
    <mergeCell ref="H83:H87"/>
    <mergeCell ref="I83:I87"/>
    <mergeCell ref="J83:J87"/>
    <mergeCell ref="K83:K87"/>
    <mergeCell ref="L83:L87"/>
    <mergeCell ref="M83:M87"/>
    <mergeCell ref="N83:N87"/>
    <mergeCell ref="O78:O82"/>
    <mergeCell ref="P78:P82"/>
    <mergeCell ref="Q78:Q82"/>
    <mergeCell ref="H78:H82"/>
    <mergeCell ref="I78:I82"/>
    <mergeCell ref="J78:J82"/>
    <mergeCell ref="K78:K82"/>
    <mergeCell ref="L78:L82"/>
    <mergeCell ref="M78:M82"/>
    <mergeCell ref="N78:N82"/>
    <mergeCell ref="O73:O77"/>
    <mergeCell ref="P73:P77"/>
    <mergeCell ref="Q73:Q77"/>
    <mergeCell ref="H73:H77"/>
    <mergeCell ref="I73:I77"/>
    <mergeCell ref="J73:J77"/>
    <mergeCell ref="K73:K77"/>
    <mergeCell ref="L73:L77"/>
    <mergeCell ref="M73:M77"/>
    <mergeCell ref="N73:N77"/>
    <mergeCell ref="O68:O72"/>
    <mergeCell ref="P68:P72"/>
    <mergeCell ref="Q68:Q72"/>
    <mergeCell ref="H68:H72"/>
    <mergeCell ref="I68:I72"/>
    <mergeCell ref="J68:J72"/>
    <mergeCell ref="K68:K72"/>
    <mergeCell ref="L68:L72"/>
    <mergeCell ref="M68:M72"/>
    <mergeCell ref="O63:O67"/>
    <mergeCell ref="P63:P67"/>
    <mergeCell ref="Q63:Q67"/>
    <mergeCell ref="H63:H67"/>
    <mergeCell ref="I63:I67"/>
    <mergeCell ref="J63:J67"/>
    <mergeCell ref="K63:K67"/>
    <mergeCell ref="L63:L67"/>
    <mergeCell ref="M63:M67"/>
    <mergeCell ref="O58:O62"/>
    <mergeCell ref="P58:P62"/>
    <mergeCell ref="Q58:Q62"/>
    <mergeCell ref="H58:H62"/>
    <mergeCell ref="I58:I62"/>
    <mergeCell ref="J58:J62"/>
    <mergeCell ref="K58:K62"/>
    <mergeCell ref="L58:L62"/>
    <mergeCell ref="M58:M62"/>
    <mergeCell ref="O48:O52"/>
    <mergeCell ref="P48:P52"/>
    <mergeCell ref="Q48:Q52"/>
    <mergeCell ref="I48:I52"/>
    <mergeCell ref="J48:J52"/>
    <mergeCell ref="K48:K52"/>
    <mergeCell ref="L48:L52"/>
    <mergeCell ref="M48:M52"/>
    <mergeCell ref="O53:O57"/>
    <mergeCell ref="P53:P57"/>
    <mergeCell ref="Q53:Q57"/>
    <mergeCell ref="I53:I57"/>
    <mergeCell ref="J53:J57"/>
    <mergeCell ref="K53:K57"/>
    <mergeCell ref="L53:L57"/>
    <mergeCell ref="M53:M57"/>
    <mergeCell ref="N48:N52"/>
    <mergeCell ref="K43:K47"/>
    <mergeCell ref="L43:L47"/>
    <mergeCell ref="M43:M47"/>
    <mergeCell ref="J33:J37"/>
    <mergeCell ref="K33:K37"/>
    <mergeCell ref="N43:N47"/>
    <mergeCell ref="Q33:Q37"/>
    <mergeCell ref="I38:I42"/>
    <mergeCell ref="J38:J42"/>
    <mergeCell ref="K38:K42"/>
    <mergeCell ref="L38:L42"/>
    <mergeCell ref="M38:M42"/>
    <mergeCell ref="N38:N42"/>
    <mergeCell ref="O38:O42"/>
    <mergeCell ref="P38:P42"/>
    <mergeCell ref="Q38:Q42"/>
    <mergeCell ref="P28:P32"/>
    <mergeCell ref="Q28:Q32"/>
    <mergeCell ref="L33:L37"/>
    <mergeCell ref="M33:M37"/>
    <mergeCell ref="N33:N37"/>
    <mergeCell ref="O33:O37"/>
    <mergeCell ref="P33:P37"/>
    <mergeCell ref="O43:O47"/>
    <mergeCell ref="P43:P47"/>
    <mergeCell ref="Q43:Q47"/>
    <mergeCell ref="Q23:Q27"/>
    <mergeCell ref="P23:P27"/>
    <mergeCell ref="I28:I32"/>
    <mergeCell ref="J28:J32"/>
    <mergeCell ref="K28:K32"/>
    <mergeCell ref="L28:L32"/>
    <mergeCell ref="M28:M32"/>
    <mergeCell ref="E113:E117"/>
    <mergeCell ref="E108:E112"/>
    <mergeCell ref="E103:E107"/>
    <mergeCell ref="E98:E102"/>
    <mergeCell ref="E93:E97"/>
    <mergeCell ref="E88:E92"/>
    <mergeCell ref="E83:E87"/>
    <mergeCell ref="E78:E82"/>
    <mergeCell ref="E73:E77"/>
    <mergeCell ref="E68:E72"/>
    <mergeCell ref="E63:E67"/>
    <mergeCell ref="E58:E62"/>
    <mergeCell ref="H48:H52"/>
    <mergeCell ref="N53:N57"/>
    <mergeCell ref="N58:N62"/>
    <mergeCell ref="N63:N67"/>
    <mergeCell ref="N68:N72"/>
    <mergeCell ref="H53:H57"/>
    <mergeCell ref="O18:O22"/>
    <mergeCell ref="E23:E27"/>
    <mergeCell ref="E28:E32"/>
    <mergeCell ref="E33:E37"/>
    <mergeCell ref="E53:E57"/>
    <mergeCell ref="E48:E52"/>
    <mergeCell ref="E43:E47"/>
    <mergeCell ref="E38:E42"/>
    <mergeCell ref="O23:O27"/>
    <mergeCell ref="H23:H27"/>
    <mergeCell ref="H28:H32"/>
    <mergeCell ref="H33:H37"/>
    <mergeCell ref="N23:N27"/>
    <mergeCell ref="M23:M27"/>
    <mergeCell ref="L23:L27"/>
    <mergeCell ref="K23:K27"/>
    <mergeCell ref="J23:J27"/>
    <mergeCell ref="I23:I27"/>
    <mergeCell ref="I33:I37"/>
    <mergeCell ref="N28:N32"/>
    <mergeCell ref="O28:O32"/>
    <mergeCell ref="I43:I47"/>
    <mergeCell ref="J43:J47"/>
    <mergeCell ref="C16:C17"/>
    <mergeCell ref="F16:F17"/>
    <mergeCell ref="E16:E17"/>
    <mergeCell ref="G16:G17"/>
    <mergeCell ref="H16:Q16"/>
    <mergeCell ref="E18:E22"/>
    <mergeCell ref="H18:H22"/>
    <mergeCell ref="I18:I22"/>
    <mergeCell ref="J18:J22"/>
    <mergeCell ref="P18:P22"/>
    <mergeCell ref="Q18:Q22"/>
    <mergeCell ref="K18:K22"/>
    <mergeCell ref="L18:L22"/>
    <mergeCell ref="M18:M22"/>
    <mergeCell ref="N18:N22"/>
    <mergeCell ref="D18:D22"/>
    <mergeCell ref="D16:D17"/>
    <mergeCell ref="C18:C22"/>
    <mergeCell ref="D23:D27"/>
    <mergeCell ref="D28:D32"/>
    <mergeCell ref="D33:D37"/>
    <mergeCell ref="D38:D42"/>
    <mergeCell ref="D43:D47"/>
    <mergeCell ref="D48:D52"/>
    <mergeCell ref="D53:D57"/>
    <mergeCell ref="D103:D107"/>
    <mergeCell ref="D108:D112"/>
    <mergeCell ref="D113:D117"/>
    <mergeCell ref="D58:D62"/>
    <mergeCell ref="D63:D67"/>
    <mergeCell ref="D68:D72"/>
    <mergeCell ref="D73:D77"/>
    <mergeCell ref="D78:D82"/>
    <mergeCell ref="D83:D87"/>
    <mergeCell ref="D88:D92"/>
    <mergeCell ref="D93:D97"/>
    <mergeCell ref="D98:D102"/>
    <mergeCell ref="C23:C27"/>
    <mergeCell ref="C28:C32"/>
    <mergeCell ref="C33:C37"/>
    <mergeCell ref="C38:C42"/>
    <mergeCell ref="C43:C47"/>
    <mergeCell ref="C48:C52"/>
    <mergeCell ref="C53:C57"/>
    <mergeCell ref="C58:C62"/>
    <mergeCell ref="C63:C67"/>
    <mergeCell ref="C113:C117"/>
    <mergeCell ref="C68:C72"/>
    <mergeCell ref="C73:C77"/>
    <mergeCell ref="C78:C82"/>
    <mergeCell ref="C83:C87"/>
    <mergeCell ref="C88:C92"/>
    <mergeCell ref="C93:C97"/>
    <mergeCell ref="C98:C102"/>
    <mergeCell ref="C103:C107"/>
    <mergeCell ref="C108:C112"/>
  </mergeCells>
  <phoneticPr fontId="1"/>
  <hyperlinks>
    <hyperlink ref="P5:Q5" location="'6'!A1" display="入力後、次のシートに移動"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20"/>
  <sheetViews>
    <sheetView topLeftCell="A2" zoomScale="85" zoomScaleNormal="85" workbookViewId="0">
      <pane ySplit="13" topLeftCell="A15" activePane="bottomLeft" state="frozen"/>
      <selection activeCell="A2" sqref="A2"/>
      <selection pane="bottomLeft" activeCell="G10" sqref="G10:G13"/>
    </sheetView>
  </sheetViews>
  <sheetFormatPr defaultColWidth="0" defaultRowHeight="15" zeroHeight="1" x14ac:dyDescent="0.45"/>
  <cols>
    <col min="1" max="2" width="2.69921875" style="1" customWidth="1"/>
    <col min="3" max="3" width="8.796875" style="1" customWidth="1"/>
    <col min="4" max="4" width="13.19921875" style="1" customWidth="1"/>
    <col min="5" max="5" width="16.69921875" style="1" customWidth="1"/>
    <col min="6" max="7" width="30.796875" style="1" customWidth="1"/>
    <col min="8" max="8" width="4" style="1" customWidth="1"/>
    <col min="9" max="9" width="30.69921875" style="1" customWidth="1"/>
    <col min="10" max="13" width="45.69921875" style="1" customWidth="1"/>
    <col min="14" max="14" width="10.69921875" style="1" customWidth="1"/>
    <col min="15" max="15" width="35.796875" style="1" customWidth="1"/>
    <col min="16" max="17" width="2.69921875" style="1" customWidth="1"/>
    <col min="18" max="18" width="0" style="1" hidden="1" customWidth="1"/>
    <col min="19" max="16384" width="8.796875" style="1" hidden="1"/>
  </cols>
  <sheetData>
    <row r="1" spans="1:18" x14ac:dyDescent="0.45">
      <c r="A1" s="76">
        <f>'1'!E6</f>
        <v>0</v>
      </c>
      <c r="B1" s="14"/>
      <c r="C1" s="14"/>
      <c r="D1" s="14"/>
      <c r="E1" s="14"/>
      <c r="F1" s="14"/>
      <c r="G1" s="14"/>
      <c r="H1" s="14"/>
      <c r="I1" s="14"/>
      <c r="J1" s="14"/>
      <c r="K1" s="14"/>
      <c r="L1" s="14"/>
      <c r="M1" s="14"/>
      <c r="N1" s="14"/>
      <c r="O1" s="14"/>
      <c r="P1" s="14"/>
      <c r="Q1" s="14"/>
    </row>
    <row r="2" spans="1:18" x14ac:dyDescent="0.45">
      <c r="A2" s="14"/>
      <c r="B2" s="14"/>
      <c r="C2" s="14"/>
      <c r="D2" s="14"/>
      <c r="E2" s="14"/>
      <c r="F2" s="14"/>
      <c r="G2" s="14"/>
      <c r="H2" s="14"/>
      <c r="I2" s="14"/>
      <c r="J2" s="14"/>
      <c r="K2" s="14"/>
      <c r="L2" s="14"/>
      <c r="M2" s="14"/>
      <c r="N2" s="14"/>
      <c r="O2" s="14"/>
      <c r="P2" s="14"/>
      <c r="Q2" s="14"/>
    </row>
    <row r="3" spans="1:18" s="14" customFormat="1" ht="46.8" customHeight="1" x14ac:dyDescent="0.45">
      <c r="B3" s="469" t="s">
        <v>235</v>
      </c>
      <c r="C3" s="329"/>
      <c r="D3" s="329"/>
      <c r="E3" s="329"/>
      <c r="F3" s="329"/>
      <c r="G3" s="329"/>
      <c r="H3" s="329"/>
      <c r="I3" s="329"/>
      <c r="J3" s="329"/>
      <c r="K3" s="329"/>
      <c r="L3" s="329"/>
      <c r="M3" s="329"/>
      <c r="N3" s="329"/>
      <c r="O3" s="329"/>
      <c r="P3" s="330"/>
    </row>
    <row r="4" spans="1:18" s="14" customFormat="1" x14ac:dyDescent="0.45">
      <c r="B4" s="4"/>
      <c r="C4" s="5"/>
      <c r="D4" s="5"/>
      <c r="E4" s="5"/>
      <c r="F4" s="5"/>
      <c r="G4" s="5"/>
      <c r="H4" s="5"/>
      <c r="I4" s="5"/>
      <c r="J4" s="5"/>
      <c r="K4" s="5"/>
      <c r="L4" s="5"/>
      <c r="M4" s="5"/>
      <c r="N4" s="5"/>
      <c r="O4" s="5"/>
      <c r="P4" s="6"/>
    </row>
    <row r="5" spans="1:18" s="14" customFormat="1" x14ac:dyDescent="0.45">
      <c r="B5" s="7"/>
      <c r="C5" s="8"/>
      <c r="D5" s="8"/>
      <c r="E5" s="8"/>
      <c r="F5" s="8"/>
      <c r="G5" s="8"/>
      <c r="H5" s="8"/>
      <c r="I5" s="8"/>
      <c r="J5" s="8"/>
      <c r="K5" s="8"/>
      <c r="L5" s="64"/>
      <c r="M5" s="396" t="s">
        <v>105</v>
      </c>
      <c r="N5" s="396"/>
      <c r="O5" s="150"/>
      <c r="P5" s="9"/>
    </row>
    <row r="6" spans="1:18" s="14" customFormat="1" x14ac:dyDescent="0.45">
      <c r="B6" s="7"/>
      <c r="C6" s="8"/>
      <c r="D6" s="8"/>
      <c r="E6" s="8"/>
      <c r="F6" s="8"/>
      <c r="G6" s="8"/>
      <c r="H6" s="8"/>
      <c r="I6" s="8"/>
      <c r="J6" s="8"/>
      <c r="K6" s="8"/>
      <c r="L6" s="64"/>
      <c r="M6" s="433" t="s">
        <v>301</v>
      </c>
      <c r="N6" s="433"/>
      <c r="O6" s="150"/>
      <c r="P6" s="9"/>
    </row>
    <row r="7" spans="1:18" s="14" customFormat="1" ht="15.6" thickBot="1" x14ac:dyDescent="0.5">
      <c r="B7" s="7"/>
      <c r="C7" s="8" t="s">
        <v>36</v>
      </c>
      <c r="D7" s="8"/>
      <c r="E7" s="8"/>
      <c r="F7" s="8"/>
      <c r="G7" s="8"/>
      <c r="H7" s="8"/>
      <c r="I7" s="8"/>
      <c r="J7" s="8"/>
      <c r="K7" s="8"/>
      <c r="L7" s="63"/>
      <c r="M7" s="8"/>
      <c r="N7" s="8"/>
      <c r="O7" s="8"/>
      <c r="P7" s="9"/>
    </row>
    <row r="8" spans="1:18" s="14" customFormat="1" x14ac:dyDescent="0.45">
      <c r="B8" s="7"/>
      <c r="C8" s="426" t="s">
        <v>22</v>
      </c>
      <c r="D8" s="377" t="s">
        <v>138</v>
      </c>
      <c r="E8" s="377" t="s">
        <v>24</v>
      </c>
      <c r="F8" s="350" t="s">
        <v>75</v>
      </c>
      <c r="G8" s="350" t="s">
        <v>76</v>
      </c>
      <c r="H8" s="363" t="s">
        <v>60</v>
      </c>
      <c r="I8" s="365"/>
      <c r="J8" s="442" t="s">
        <v>236</v>
      </c>
      <c r="K8" s="444"/>
      <c r="L8" s="442" t="s">
        <v>237</v>
      </c>
      <c r="M8" s="444"/>
      <c r="N8" s="377" t="s">
        <v>151</v>
      </c>
      <c r="O8" s="377" t="s">
        <v>255</v>
      </c>
      <c r="P8" s="9"/>
    </row>
    <row r="9" spans="1:18" s="14" customFormat="1" ht="15.6" thickBot="1" x14ac:dyDescent="0.5">
      <c r="B9" s="7"/>
      <c r="C9" s="474"/>
      <c r="D9" s="379"/>
      <c r="E9" s="378"/>
      <c r="F9" s="351"/>
      <c r="G9" s="351"/>
      <c r="H9" s="393"/>
      <c r="I9" s="475"/>
      <c r="J9" s="139" t="s">
        <v>71</v>
      </c>
      <c r="K9" s="140" t="s">
        <v>72</v>
      </c>
      <c r="L9" s="139" t="s">
        <v>73</v>
      </c>
      <c r="M9" s="140" t="s">
        <v>74</v>
      </c>
      <c r="N9" s="379"/>
      <c r="O9" s="379"/>
      <c r="P9" s="9"/>
    </row>
    <row r="10" spans="1:18" s="14" customFormat="1" ht="19.8" customHeight="1" x14ac:dyDescent="0.45">
      <c r="B10" s="7"/>
      <c r="C10" s="377" t="s">
        <v>101</v>
      </c>
      <c r="D10" s="377"/>
      <c r="E10" s="476" t="s">
        <v>110</v>
      </c>
      <c r="F10" s="466" t="s">
        <v>353</v>
      </c>
      <c r="G10" s="360" t="s">
        <v>355</v>
      </c>
      <c r="H10" s="35" t="s">
        <v>111</v>
      </c>
      <c r="I10" s="187" t="s">
        <v>106</v>
      </c>
      <c r="J10" s="58" t="s">
        <v>114</v>
      </c>
      <c r="K10" s="188" t="s">
        <v>116</v>
      </c>
      <c r="L10" s="58" t="s">
        <v>120</v>
      </c>
      <c r="M10" s="188" t="s">
        <v>120</v>
      </c>
      <c r="N10" s="377" t="s">
        <v>223</v>
      </c>
      <c r="O10" s="435" t="s">
        <v>283</v>
      </c>
      <c r="P10" s="9"/>
    </row>
    <row r="11" spans="1:18" s="14" customFormat="1" ht="19.8" customHeight="1" x14ac:dyDescent="0.45">
      <c r="B11" s="7"/>
      <c r="C11" s="378"/>
      <c r="D11" s="378"/>
      <c r="E11" s="477"/>
      <c r="F11" s="467"/>
      <c r="G11" s="420"/>
      <c r="H11" s="49" t="s">
        <v>112</v>
      </c>
      <c r="I11" s="189" t="s">
        <v>107</v>
      </c>
      <c r="J11" s="57" t="s">
        <v>115</v>
      </c>
      <c r="K11" s="190" t="s">
        <v>116</v>
      </c>
      <c r="L11" s="57" t="s">
        <v>120</v>
      </c>
      <c r="M11" s="190" t="s">
        <v>120</v>
      </c>
      <c r="N11" s="378"/>
      <c r="O11" s="479"/>
      <c r="P11" s="9"/>
    </row>
    <row r="12" spans="1:18" s="14" customFormat="1" ht="19.8" customHeight="1" x14ac:dyDescent="0.45">
      <c r="B12" s="7"/>
      <c r="C12" s="378"/>
      <c r="D12" s="378"/>
      <c r="E12" s="477"/>
      <c r="F12" s="467"/>
      <c r="G12" s="420"/>
      <c r="H12" s="49" t="s">
        <v>113</v>
      </c>
      <c r="I12" s="189" t="s">
        <v>117</v>
      </c>
      <c r="J12" s="57" t="s">
        <v>118</v>
      </c>
      <c r="K12" s="190" t="s">
        <v>119</v>
      </c>
      <c r="L12" s="57" t="s">
        <v>121</v>
      </c>
      <c r="M12" s="190" t="s">
        <v>122</v>
      </c>
      <c r="N12" s="378"/>
      <c r="O12" s="479"/>
      <c r="P12" s="9"/>
    </row>
    <row r="13" spans="1:18" s="14" customFormat="1" ht="19.8" customHeight="1" thickBot="1" x14ac:dyDescent="0.5">
      <c r="B13" s="7"/>
      <c r="C13" s="379"/>
      <c r="D13" s="379"/>
      <c r="E13" s="478"/>
      <c r="F13" s="468"/>
      <c r="G13" s="421"/>
      <c r="H13" s="55"/>
      <c r="I13" s="155" t="s">
        <v>108</v>
      </c>
      <c r="J13" s="61"/>
      <c r="K13" s="45"/>
      <c r="L13" s="61"/>
      <c r="M13" s="45"/>
      <c r="N13" s="379"/>
      <c r="O13" s="480"/>
      <c r="P13" s="9"/>
    </row>
    <row r="14" spans="1:18" s="14" customFormat="1" ht="18.600000000000001" customHeight="1" x14ac:dyDescent="0.45">
      <c r="B14" s="7"/>
      <c r="C14" s="10"/>
      <c r="D14" s="10"/>
      <c r="E14" s="191"/>
      <c r="F14" s="192"/>
      <c r="G14" s="193"/>
      <c r="H14" s="8"/>
      <c r="I14" s="10"/>
      <c r="J14" s="8"/>
      <c r="K14" s="8"/>
      <c r="L14" s="159" t="s">
        <v>265</v>
      </c>
      <c r="M14" s="8"/>
      <c r="N14" s="10"/>
      <c r="O14" s="10"/>
      <c r="P14" s="9"/>
    </row>
    <row r="15" spans="1:18" s="14" customFormat="1" ht="15.6" thickBot="1" x14ac:dyDescent="0.5">
      <c r="B15" s="7"/>
      <c r="C15" s="8"/>
      <c r="D15" s="8"/>
      <c r="E15" s="8"/>
      <c r="F15" s="8"/>
      <c r="G15" s="8"/>
      <c r="H15" s="8"/>
      <c r="I15" s="8"/>
      <c r="J15" s="8"/>
      <c r="K15" s="8"/>
      <c r="L15" s="8"/>
      <c r="M15" s="8"/>
      <c r="N15" s="8"/>
      <c r="O15" s="8"/>
      <c r="P15" s="9"/>
    </row>
    <row r="16" spans="1:18" s="14" customFormat="1" x14ac:dyDescent="0.45">
      <c r="B16" s="7"/>
      <c r="C16" s="426" t="s">
        <v>22</v>
      </c>
      <c r="D16" s="377" t="s">
        <v>138</v>
      </c>
      <c r="E16" s="377" t="s">
        <v>59</v>
      </c>
      <c r="F16" s="350" t="s">
        <v>75</v>
      </c>
      <c r="G16" s="350" t="s">
        <v>76</v>
      </c>
      <c r="H16" s="470" t="s">
        <v>60</v>
      </c>
      <c r="I16" s="471"/>
      <c r="J16" s="442" t="s">
        <v>238</v>
      </c>
      <c r="K16" s="444"/>
      <c r="L16" s="442" t="s">
        <v>237</v>
      </c>
      <c r="M16" s="444"/>
      <c r="N16" s="377" t="s">
        <v>151</v>
      </c>
      <c r="O16" s="377" t="s">
        <v>255</v>
      </c>
      <c r="P16" s="9"/>
      <c r="R16" s="156" t="s">
        <v>266</v>
      </c>
    </row>
    <row r="17" spans="2:18" s="14" customFormat="1" ht="18.600000000000001" customHeight="1" thickBot="1" x14ac:dyDescent="0.5">
      <c r="B17" s="7"/>
      <c r="C17" s="366"/>
      <c r="D17" s="379"/>
      <c r="E17" s="379"/>
      <c r="F17" s="352"/>
      <c r="G17" s="352"/>
      <c r="H17" s="472"/>
      <c r="I17" s="473"/>
      <c r="J17" s="79" t="s">
        <v>71</v>
      </c>
      <c r="K17" s="25" t="s">
        <v>72</v>
      </c>
      <c r="L17" s="79" t="s">
        <v>73</v>
      </c>
      <c r="M17" s="25" t="s">
        <v>74</v>
      </c>
      <c r="N17" s="379"/>
      <c r="O17" s="379"/>
      <c r="P17" s="9"/>
      <c r="R17" s="14" t="s">
        <v>257</v>
      </c>
    </row>
    <row r="18" spans="2:18" s="14" customFormat="1" x14ac:dyDescent="0.45">
      <c r="B18" s="7"/>
      <c r="C18" s="417" t="str">
        <f>IF($A$1&gt;0,1,"")</f>
        <v/>
      </c>
      <c r="D18" s="360" t="str">
        <f>IF('1'!D13&lt;&gt;"",'1'!D13,"")</f>
        <v/>
      </c>
      <c r="E18" s="360" t="str">
        <f>IF('5'!F18&lt;&gt;"",'5'!F18,"")&amp;CHAR(10)&amp;IF('5'!F19&lt;&gt;"",'5'!F19,"")&amp;CHAR(10)&amp;IF('5'!F20&lt;&gt;"",'5'!F20,"")&amp;CHAR(10)&amp;IF('5'!F21&lt;&gt;"",'5'!F21,"")&amp;CHAR(10)&amp;IF('5'!F22&lt;&gt;"",'5'!F22,"")</f>
        <v xml:space="preserve">
</v>
      </c>
      <c r="F18" s="360" t="str">
        <f>IF('3'!G18="[選択]","","【A】"&amp;'3'!G18&amp;"（"&amp;'3'!H19&amp;"）"&amp;CHAR(10))&amp;IF('3'!I18="[選択]","","【B】"&amp;'3'!I18&amp;"（"&amp;'3'!J19&amp;"）"&amp;CHAR(10))&amp;IF('3'!K18="実施済","【C】"&amp;'3'!K18&amp;"（"&amp;'3'!L19&amp;"）"&amp;CHAR(10),"")&amp;IF('3'!M18="実施済","【D】"&amp;'3'!M18&amp;"（"&amp;'3'!N19&amp;"）"&amp;CHAR(10),"")</f>
        <v/>
      </c>
      <c r="G18" s="360" t="str">
        <f>IF('4'!G19="[選択]","","【a】"&amp;'4'!G19&amp;"（"&amp;'4'!H20&amp;"）"&amp;CHAR(10))&amp;IF('4'!I19="[選択]","","【b】"&amp;'4'!I19&amp;"（"&amp;'4'!J20&amp;"）"&amp;CHAR(10))&amp;IF('4'!K19="[選択]","","【c】"&amp;'4'!K19&amp;"（"&amp;'4'!L20&amp;"）"&amp;CHAR(10))&amp;IF('4'!M19="[選択]","","【d】"&amp;'4'!M19&amp;"（"&amp;'4'!N20&amp;"）"&amp;CHAR(10))&amp;IF('4'!O19="[選択]","","【e】"&amp;'4'!O19&amp;"（"&amp;'4'!P20&amp;"）"&amp;CHAR(10))&amp;IF('4'!Q19="[選択]","","【f】"&amp;'4'!Q19&amp;"（"&amp;'4'!R20&amp;"）"&amp;CHAR(10))&amp;IF('4'!S19="[選択]","","【g】"&amp;'4'!S19&amp;"（"&amp;'4'!T20&amp;"）"&amp;CHAR(10))&amp;IF('4'!U19="[選択]","","【h】"&amp;'4'!U19&amp;"（"&amp;'4'!V20&amp;"）")</f>
        <v/>
      </c>
      <c r="H18" s="309" t="s">
        <v>61</v>
      </c>
      <c r="I18" s="173" t="str">
        <f>IF('5'!H18&lt;&gt;"",'5'!H18,"")</f>
        <v/>
      </c>
      <c r="J18" s="194"/>
      <c r="K18" s="195"/>
      <c r="L18" s="194"/>
      <c r="M18" s="195"/>
      <c r="N18" s="463" t="str">
        <f>'4'!X19</f>
        <v>[選択]</v>
      </c>
      <c r="O18" s="350" t="str">
        <f>IF(N18="（a）",$R$16,IF(N18="（b）",$R$17,IF(N18="（c）",$R$18,IF(N18="（d）",$R$19,""))))</f>
        <v/>
      </c>
      <c r="P18" s="9"/>
      <c r="R18" s="14" t="s">
        <v>258</v>
      </c>
    </row>
    <row r="19" spans="2:18" s="14" customFormat="1" x14ac:dyDescent="0.45">
      <c r="B19" s="7"/>
      <c r="C19" s="392"/>
      <c r="D19" s="361"/>
      <c r="E19" s="361"/>
      <c r="F19" s="361"/>
      <c r="G19" s="361"/>
      <c r="H19" s="316" t="s">
        <v>62</v>
      </c>
      <c r="I19" s="317" t="str">
        <f>IF('5'!I18&lt;&gt;"",'5'!I18,"")</f>
        <v/>
      </c>
      <c r="J19" s="196"/>
      <c r="K19" s="197"/>
      <c r="L19" s="196"/>
      <c r="M19" s="197"/>
      <c r="N19" s="464"/>
      <c r="O19" s="351"/>
      <c r="P19" s="9"/>
      <c r="R19" s="14" t="s">
        <v>259</v>
      </c>
    </row>
    <row r="20" spans="2:18" s="14" customFormat="1" x14ac:dyDescent="0.45">
      <c r="B20" s="7"/>
      <c r="C20" s="392"/>
      <c r="D20" s="361"/>
      <c r="E20" s="361"/>
      <c r="F20" s="361"/>
      <c r="G20" s="361"/>
      <c r="H20" s="316" t="s">
        <v>63</v>
      </c>
      <c r="I20" s="317" t="str">
        <f>IF('5'!J18&lt;&gt;"",'5'!J18,"")</f>
        <v/>
      </c>
      <c r="J20" s="196"/>
      <c r="K20" s="197"/>
      <c r="L20" s="196"/>
      <c r="M20" s="197"/>
      <c r="N20" s="464"/>
      <c r="O20" s="351"/>
      <c r="P20" s="9"/>
    </row>
    <row r="21" spans="2:18" s="14" customFormat="1" x14ac:dyDescent="0.45">
      <c r="B21" s="7"/>
      <c r="C21" s="392"/>
      <c r="D21" s="361"/>
      <c r="E21" s="361"/>
      <c r="F21" s="361"/>
      <c r="G21" s="361"/>
      <c r="H21" s="316" t="s">
        <v>64</v>
      </c>
      <c r="I21" s="317" t="str">
        <f>IF('5'!K18&lt;&gt;"",'5'!K18,"")</f>
        <v/>
      </c>
      <c r="J21" s="196"/>
      <c r="K21" s="197"/>
      <c r="L21" s="196"/>
      <c r="M21" s="197"/>
      <c r="N21" s="464"/>
      <c r="O21" s="351"/>
      <c r="P21" s="9"/>
    </row>
    <row r="22" spans="2:18" s="14" customFormat="1" x14ac:dyDescent="0.45">
      <c r="B22" s="7"/>
      <c r="C22" s="392"/>
      <c r="D22" s="361"/>
      <c r="E22" s="361"/>
      <c r="F22" s="361"/>
      <c r="G22" s="361"/>
      <c r="H22" s="316" t="s">
        <v>65</v>
      </c>
      <c r="I22" s="317" t="str">
        <f>IF('5'!L18&lt;&gt;"",'5'!L18,"")</f>
        <v/>
      </c>
      <c r="J22" s="196"/>
      <c r="K22" s="197"/>
      <c r="L22" s="196"/>
      <c r="M22" s="197"/>
      <c r="N22" s="464"/>
      <c r="O22" s="351"/>
      <c r="P22" s="9"/>
    </row>
    <row r="23" spans="2:18" s="14" customFormat="1" x14ac:dyDescent="0.45">
      <c r="B23" s="7"/>
      <c r="C23" s="392"/>
      <c r="D23" s="361"/>
      <c r="E23" s="361"/>
      <c r="F23" s="361"/>
      <c r="G23" s="361"/>
      <c r="H23" s="316" t="s">
        <v>66</v>
      </c>
      <c r="I23" s="317" t="str">
        <f>IF('5'!M18&lt;&gt;"",'5'!M18,"")</f>
        <v/>
      </c>
      <c r="J23" s="196"/>
      <c r="K23" s="197"/>
      <c r="L23" s="196"/>
      <c r="M23" s="197"/>
      <c r="N23" s="464"/>
      <c r="O23" s="351"/>
      <c r="P23" s="9"/>
    </row>
    <row r="24" spans="2:18" s="14" customFormat="1" x14ac:dyDescent="0.45">
      <c r="B24" s="7"/>
      <c r="C24" s="392"/>
      <c r="D24" s="361"/>
      <c r="E24" s="361"/>
      <c r="F24" s="361"/>
      <c r="G24" s="361"/>
      <c r="H24" s="316" t="s">
        <v>67</v>
      </c>
      <c r="I24" s="317" t="str">
        <f>IF('5'!N18&lt;&gt;"",'5'!N18,"")</f>
        <v/>
      </c>
      <c r="J24" s="196"/>
      <c r="K24" s="197"/>
      <c r="L24" s="196"/>
      <c r="M24" s="197"/>
      <c r="N24" s="464"/>
      <c r="O24" s="351"/>
      <c r="P24" s="9"/>
    </row>
    <row r="25" spans="2:18" s="14" customFormat="1" x14ac:dyDescent="0.45">
      <c r="B25" s="7"/>
      <c r="C25" s="392"/>
      <c r="D25" s="361"/>
      <c r="E25" s="361"/>
      <c r="F25" s="361"/>
      <c r="G25" s="361"/>
      <c r="H25" s="316" t="s">
        <v>68</v>
      </c>
      <c r="I25" s="317" t="str">
        <f>IF('5'!O18&lt;&gt;"",'5'!O18,"")</f>
        <v/>
      </c>
      <c r="J25" s="196"/>
      <c r="K25" s="197"/>
      <c r="L25" s="196"/>
      <c r="M25" s="197"/>
      <c r="N25" s="464"/>
      <c r="O25" s="351"/>
      <c r="P25" s="9"/>
    </row>
    <row r="26" spans="2:18" s="14" customFormat="1" x14ac:dyDescent="0.45">
      <c r="B26" s="7"/>
      <c r="C26" s="392"/>
      <c r="D26" s="361"/>
      <c r="E26" s="361"/>
      <c r="F26" s="361"/>
      <c r="G26" s="361"/>
      <c r="H26" s="316" t="s">
        <v>69</v>
      </c>
      <c r="I26" s="317" t="str">
        <f>IF('5'!P18&lt;&gt;"",'5'!P18,"")</f>
        <v/>
      </c>
      <c r="J26" s="196"/>
      <c r="K26" s="197"/>
      <c r="L26" s="196"/>
      <c r="M26" s="197"/>
      <c r="N26" s="464"/>
      <c r="O26" s="351"/>
      <c r="P26" s="9"/>
    </row>
    <row r="27" spans="2:18" s="14" customFormat="1" ht="15.6" thickBot="1" x14ac:dyDescent="0.5">
      <c r="B27" s="7"/>
      <c r="C27" s="418"/>
      <c r="D27" s="362"/>
      <c r="E27" s="362"/>
      <c r="F27" s="362"/>
      <c r="G27" s="362"/>
      <c r="H27" s="310" t="s">
        <v>70</v>
      </c>
      <c r="I27" s="318" t="str">
        <f>IF('5'!Q18&lt;&gt;"",'5'!Q18,"")</f>
        <v/>
      </c>
      <c r="J27" s="198"/>
      <c r="K27" s="199"/>
      <c r="L27" s="198"/>
      <c r="M27" s="199"/>
      <c r="N27" s="465"/>
      <c r="O27" s="352"/>
      <c r="P27" s="9"/>
    </row>
    <row r="28" spans="2:18" s="14" customFormat="1" x14ac:dyDescent="0.45">
      <c r="B28" s="7"/>
      <c r="C28" s="417" t="str">
        <f>IF($A$1&gt;0,2,"")</f>
        <v/>
      </c>
      <c r="D28" s="360" t="str">
        <f>IF('1'!D14&lt;&gt;"",'1'!D14,"")</f>
        <v/>
      </c>
      <c r="E28" s="360" t="str">
        <f>IF('5'!F23&lt;&gt;"",'5'!F23,"")&amp;CHAR(10)&amp;IF('5'!F24&lt;&gt;"",'5'!F24,"")&amp;CHAR(10)&amp;IF('5'!F25&lt;&gt;"",'5'!F25,"")&amp;CHAR(10)&amp;IF('5'!F26&lt;&gt;"",'5'!F26,"")&amp;CHAR(10)&amp;IF('5'!F27&lt;&gt;"",'5'!F27,"")</f>
        <v xml:space="preserve">
</v>
      </c>
      <c r="F28" s="360" t="str">
        <f>IF('3'!G23="[選択]","","【A】"&amp;'3'!G23&amp;"（"&amp;'3'!H24&amp;"）"&amp;CHAR(10))&amp;IF('3'!I23="[選択]","","【B】"&amp;'3'!I23&amp;"（"&amp;'3'!J24&amp;"）"&amp;CHAR(10))&amp;IF('3'!K23="実施済","【C】"&amp;'3'!K23&amp;"（"&amp;'3'!L24&amp;"）"&amp;CHAR(10),"")&amp;IF('3'!M23="実施済み","【D】"&amp;'3'!M23&amp;"（"&amp;'3'!N24&amp;"）"&amp;CHAR(10),"")</f>
        <v/>
      </c>
      <c r="G28" s="360" t="str">
        <f>IF('4'!G24="[選択]","","【a】"&amp;'4'!G24&amp;"（"&amp;'4'!H25&amp;"）"&amp;CHAR(10))&amp;IF('4'!I24="[選択]","","【b】"&amp;'4'!I24&amp;"（"&amp;'4'!J25&amp;"）"&amp;CHAR(10))&amp;IF('4'!K24="[選択]","","【c】"&amp;'4'!K24&amp;"（"&amp;'4'!L25&amp;"）"&amp;CHAR(10))&amp;IF('4'!M24="[選択]","","【d】"&amp;'4'!M24&amp;"（"&amp;'4'!N25&amp;"）"&amp;CHAR(10))&amp;IF('4'!O24="[選択]","","【e】"&amp;'4'!O24&amp;"（"&amp;'4'!P25&amp;"）"&amp;CHAR(10))&amp;IF('4'!Q24="[選択]","","【f】"&amp;'4'!Q24&amp;"（"&amp;'4'!R25&amp;"）"&amp;CHAR(10))&amp;IF('4'!S24="[選択]","","【g】"&amp;'4'!S24&amp;"（"&amp;'4'!T25&amp;"）"&amp;CHAR(10))&amp;IF('4'!U24="[選択]","","【h】"&amp;'4'!U24&amp;"（"&amp;'4'!V25&amp;"）")</f>
        <v/>
      </c>
      <c r="H28" s="309" t="s">
        <v>61</v>
      </c>
      <c r="I28" s="173" t="str">
        <f>IF('5'!H23&lt;&gt;"",'5'!H23,"")</f>
        <v/>
      </c>
      <c r="J28" s="194"/>
      <c r="K28" s="195"/>
      <c r="L28" s="194"/>
      <c r="M28" s="195"/>
      <c r="N28" s="463" t="str">
        <f>'4'!X24</f>
        <v>[選択]</v>
      </c>
      <c r="O28" s="350" t="str">
        <f>IF(N28="（a）",$R$16,IF(N28="（b）",$R$17,IF(N28="（c）",$R$18,IF(N28="（d）",$R$19,""))))</f>
        <v/>
      </c>
      <c r="P28" s="9"/>
    </row>
    <row r="29" spans="2:18" s="14" customFormat="1" x14ac:dyDescent="0.45">
      <c r="B29" s="7"/>
      <c r="C29" s="392"/>
      <c r="D29" s="361"/>
      <c r="E29" s="361"/>
      <c r="F29" s="361"/>
      <c r="G29" s="361"/>
      <c r="H29" s="316" t="s">
        <v>62</v>
      </c>
      <c r="I29" s="317" t="str">
        <f>IF('5'!I23&lt;&gt;"",'5'!I23,"")</f>
        <v/>
      </c>
      <c r="J29" s="196"/>
      <c r="K29" s="197"/>
      <c r="L29" s="196"/>
      <c r="M29" s="197"/>
      <c r="N29" s="464"/>
      <c r="O29" s="351"/>
      <c r="P29" s="9"/>
    </row>
    <row r="30" spans="2:18" s="14" customFormat="1" x14ac:dyDescent="0.45">
      <c r="B30" s="7"/>
      <c r="C30" s="392"/>
      <c r="D30" s="361"/>
      <c r="E30" s="361"/>
      <c r="F30" s="361"/>
      <c r="G30" s="361"/>
      <c r="H30" s="316" t="s">
        <v>63</v>
      </c>
      <c r="I30" s="317" t="str">
        <f>IF('5'!J23&lt;&gt;"",'5'!J23,"")</f>
        <v/>
      </c>
      <c r="J30" s="196"/>
      <c r="K30" s="197"/>
      <c r="L30" s="196"/>
      <c r="M30" s="197"/>
      <c r="N30" s="464"/>
      <c r="O30" s="351"/>
      <c r="P30" s="9"/>
    </row>
    <row r="31" spans="2:18" s="14" customFormat="1" x14ac:dyDescent="0.45">
      <c r="B31" s="7"/>
      <c r="C31" s="392"/>
      <c r="D31" s="361"/>
      <c r="E31" s="361"/>
      <c r="F31" s="361"/>
      <c r="G31" s="361"/>
      <c r="H31" s="316" t="s">
        <v>64</v>
      </c>
      <c r="I31" s="317" t="str">
        <f>IF('5'!K23&lt;&gt;"",'5'!K23,"")</f>
        <v/>
      </c>
      <c r="J31" s="196"/>
      <c r="K31" s="197"/>
      <c r="L31" s="196"/>
      <c r="M31" s="197"/>
      <c r="N31" s="464"/>
      <c r="O31" s="351"/>
      <c r="P31" s="9"/>
    </row>
    <row r="32" spans="2:18" s="14" customFormat="1" x14ac:dyDescent="0.45">
      <c r="B32" s="7"/>
      <c r="C32" s="392"/>
      <c r="D32" s="361"/>
      <c r="E32" s="361"/>
      <c r="F32" s="361"/>
      <c r="G32" s="361"/>
      <c r="H32" s="316" t="s">
        <v>65</v>
      </c>
      <c r="I32" s="317" t="str">
        <f>IF('5'!L23&lt;&gt;"",'5'!L23,"")</f>
        <v/>
      </c>
      <c r="J32" s="196"/>
      <c r="K32" s="197"/>
      <c r="L32" s="196"/>
      <c r="M32" s="197"/>
      <c r="N32" s="464"/>
      <c r="O32" s="351"/>
      <c r="P32" s="9"/>
    </row>
    <row r="33" spans="2:16" s="14" customFormat="1" x14ac:dyDescent="0.45">
      <c r="B33" s="7"/>
      <c r="C33" s="392"/>
      <c r="D33" s="361"/>
      <c r="E33" s="361"/>
      <c r="F33" s="361"/>
      <c r="G33" s="361"/>
      <c r="H33" s="316" t="s">
        <v>66</v>
      </c>
      <c r="I33" s="317" t="str">
        <f>IF('5'!M23&lt;&gt;"",'5'!M23,"")</f>
        <v/>
      </c>
      <c r="J33" s="196"/>
      <c r="K33" s="197"/>
      <c r="L33" s="196"/>
      <c r="M33" s="197"/>
      <c r="N33" s="464"/>
      <c r="O33" s="351"/>
      <c r="P33" s="9"/>
    </row>
    <row r="34" spans="2:16" s="14" customFormat="1" x14ac:dyDescent="0.45">
      <c r="B34" s="7"/>
      <c r="C34" s="392"/>
      <c r="D34" s="361"/>
      <c r="E34" s="361"/>
      <c r="F34" s="361"/>
      <c r="G34" s="361"/>
      <c r="H34" s="316" t="s">
        <v>67</v>
      </c>
      <c r="I34" s="317" t="str">
        <f>IF('5'!N23&lt;&gt;"",'5'!N23,"")</f>
        <v/>
      </c>
      <c r="J34" s="196"/>
      <c r="K34" s="197"/>
      <c r="L34" s="196"/>
      <c r="M34" s="197"/>
      <c r="N34" s="464"/>
      <c r="O34" s="351"/>
      <c r="P34" s="9"/>
    </row>
    <row r="35" spans="2:16" s="14" customFormat="1" x14ac:dyDescent="0.45">
      <c r="B35" s="7"/>
      <c r="C35" s="392"/>
      <c r="D35" s="361"/>
      <c r="E35" s="361"/>
      <c r="F35" s="361"/>
      <c r="G35" s="361"/>
      <c r="H35" s="316" t="s">
        <v>68</v>
      </c>
      <c r="I35" s="317" t="str">
        <f>IF('5'!O23&lt;&gt;"",'5'!O23,"")</f>
        <v/>
      </c>
      <c r="J35" s="196"/>
      <c r="K35" s="197"/>
      <c r="L35" s="196"/>
      <c r="M35" s="197"/>
      <c r="N35" s="464"/>
      <c r="O35" s="351"/>
      <c r="P35" s="9"/>
    </row>
    <row r="36" spans="2:16" s="14" customFormat="1" x14ac:dyDescent="0.45">
      <c r="B36" s="7"/>
      <c r="C36" s="392"/>
      <c r="D36" s="361"/>
      <c r="E36" s="361"/>
      <c r="F36" s="361"/>
      <c r="G36" s="361"/>
      <c r="H36" s="316" t="s">
        <v>69</v>
      </c>
      <c r="I36" s="317" t="str">
        <f>IF('5'!P23&lt;&gt;"",'5'!P23,"")</f>
        <v/>
      </c>
      <c r="J36" s="196"/>
      <c r="K36" s="197"/>
      <c r="L36" s="196"/>
      <c r="M36" s="197"/>
      <c r="N36" s="464"/>
      <c r="O36" s="351"/>
      <c r="P36" s="9"/>
    </row>
    <row r="37" spans="2:16" s="14" customFormat="1" ht="15.6" thickBot="1" x14ac:dyDescent="0.5">
      <c r="B37" s="7"/>
      <c r="C37" s="418"/>
      <c r="D37" s="362"/>
      <c r="E37" s="362"/>
      <c r="F37" s="362"/>
      <c r="G37" s="362"/>
      <c r="H37" s="310" t="s">
        <v>70</v>
      </c>
      <c r="I37" s="318" t="str">
        <f>IF('5'!Q23&lt;&gt;"",'5'!Q23,"")</f>
        <v/>
      </c>
      <c r="J37" s="198"/>
      <c r="K37" s="199"/>
      <c r="L37" s="198"/>
      <c r="M37" s="199"/>
      <c r="N37" s="465"/>
      <c r="O37" s="352"/>
      <c r="P37" s="9"/>
    </row>
    <row r="38" spans="2:16" s="14" customFormat="1" x14ac:dyDescent="0.45">
      <c r="B38" s="7"/>
      <c r="C38" s="417" t="str">
        <f>IF($A$1&gt;0,3,"")</f>
        <v/>
      </c>
      <c r="D38" s="360" t="str">
        <f>IF('1'!D15&lt;&gt;"",'1'!D15,"")</f>
        <v/>
      </c>
      <c r="E38" s="360" t="str">
        <f>IF('5'!F28&lt;&gt;"",'5'!F28,"")&amp;CHAR(10)&amp;IF('5'!F29&lt;&gt;"",'5'!F29,"")&amp;CHAR(10)&amp;IF('5'!F30&lt;&gt;"",'5'!F30,"")&amp;CHAR(10)&amp;IF('5'!F31&lt;&gt;"",'5'!F31,"")&amp;CHAR(10)&amp;IF('5'!F32&lt;&gt;"",'5'!F32,"")</f>
        <v xml:space="preserve">
</v>
      </c>
      <c r="F38" s="360" t="str">
        <f>IF('3'!G28="[選択]","","【A】"&amp;'3'!G28&amp;"（"&amp;'3'!H29&amp;"）"&amp;CHAR(10))&amp;IF('3'!I28="[選択]","","【B】"&amp;'3'!I28&amp;"（"&amp;'3'!J29&amp;"）"&amp;CHAR(10))&amp;IF('3'!K28="実施済","【C】"&amp;'3'!K28&amp;"（"&amp;'3'!L29&amp;"）"&amp;CHAR(10),"")&amp;IF('3'!M28="実施済","【D】"&amp;'3'!M28&amp;"（"&amp;'3'!N29&amp;"）"&amp;CHAR(10),"")</f>
        <v/>
      </c>
      <c r="G38" s="360" t="str">
        <f>IF('4'!G29="[選択]","","【a】"&amp;'4'!G29&amp;"（"&amp;'4'!H30&amp;"）"&amp;CHAR(10))&amp;IF('4'!I29="[選択]","","【b】"&amp;'4'!I29&amp;"（"&amp;'4'!J30&amp;"）"&amp;CHAR(10))&amp;IF('4'!K29="[選択]","","【c】"&amp;'4'!K29&amp;"（"&amp;'4'!L30&amp;"）"&amp;CHAR(10))&amp;IF('4'!M29="[選択]","","【d】"&amp;'4'!M29&amp;"（"&amp;'4'!N30&amp;"）"&amp;CHAR(10))&amp;IF('4'!O29="[選択]","","【e】"&amp;'4'!O29&amp;"（"&amp;'4'!P30&amp;"）"&amp;CHAR(10))&amp;IF('4'!Q29="[選択]","","【f】"&amp;'4'!Q29&amp;"（"&amp;'4'!R30&amp;"）"&amp;CHAR(10))&amp;IF('4'!S29="[選択]","","【g】"&amp;'4'!S29&amp;"（"&amp;'4'!T30&amp;"）"&amp;CHAR(10))&amp;IF('4'!U29="[選択]","","【h】"&amp;'4'!U29&amp;"（"&amp;'4'!V30&amp;"）")</f>
        <v/>
      </c>
      <c r="H38" s="309" t="s">
        <v>61</v>
      </c>
      <c r="I38" s="173" t="str">
        <f>IF('5'!H28&lt;&gt;"",'5'!H28,"")</f>
        <v/>
      </c>
      <c r="J38" s="194"/>
      <c r="K38" s="195"/>
      <c r="L38" s="194"/>
      <c r="M38" s="195"/>
      <c r="N38" s="463" t="str">
        <f>'4'!X29</f>
        <v>[選択]</v>
      </c>
      <c r="O38" s="350" t="str">
        <f>IF(N38="（a）",$R$16,IF(N38="（b）",$R$17,IF(N38="（c）",$R$18,IF(N38="（d）",$R$19,""))))</f>
        <v/>
      </c>
      <c r="P38" s="9"/>
    </row>
    <row r="39" spans="2:16" s="14" customFormat="1" x14ac:dyDescent="0.45">
      <c r="B39" s="7"/>
      <c r="C39" s="392"/>
      <c r="D39" s="361"/>
      <c r="E39" s="361"/>
      <c r="F39" s="361"/>
      <c r="G39" s="361"/>
      <c r="H39" s="316" t="s">
        <v>62</v>
      </c>
      <c r="I39" s="317" t="str">
        <f>IF('5'!I28&lt;&gt;"",'5'!I28,"")</f>
        <v/>
      </c>
      <c r="J39" s="196"/>
      <c r="K39" s="197"/>
      <c r="L39" s="196"/>
      <c r="M39" s="197"/>
      <c r="N39" s="464"/>
      <c r="O39" s="351"/>
      <c r="P39" s="9"/>
    </row>
    <row r="40" spans="2:16" s="14" customFormat="1" x14ac:dyDescent="0.45">
      <c r="B40" s="7"/>
      <c r="C40" s="392"/>
      <c r="D40" s="361"/>
      <c r="E40" s="361"/>
      <c r="F40" s="361"/>
      <c r="G40" s="361"/>
      <c r="H40" s="316" t="s">
        <v>63</v>
      </c>
      <c r="I40" s="317" t="str">
        <f>IF('5'!J28&lt;&gt;"",'5'!J28,"")</f>
        <v/>
      </c>
      <c r="J40" s="196"/>
      <c r="K40" s="197"/>
      <c r="L40" s="196"/>
      <c r="M40" s="197"/>
      <c r="N40" s="464"/>
      <c r="O40" s="351"/>
      <c r="P40" s="9"/>
    </row>
    <row r="41" spans="2:16" s="14" customFormat="1" x14ac:dyDescent="0.45">
      <c r="B41" s="7"/>
      <c r="C41" s="392"/>
      <c r="D41" s="361"/>
      <c r="E41" s="361"/>
      <c r="F41" s="361"/>
      <c r="G41" s="361"/>
      <c r="H41" s="316" t="s">
        <v>64</v>
      </c>
      <c r="I41" s="317" t="str">
        <f>IF('5'!K28&lt;&gt;"",'5'!K28,"")</f>
        <v/>
      </c>
      <c r="J41" s="196"/>
      <c r="K41" s="197"/>
      <c r="L41" s="196"/>
      <c r="M41" s="197"/>
      <c r="N41" s="464"/>
      <c r="O41" s="351"/>
      <c r="P41" s="9"/>
    </row>
    <row r="42" spans="2:16" s="14" customFormat="1" x14ac:dyDescent="0.45">
      <c r="B42" s="7"/>
      <c r="C42" s="392"/>
      <c r="D42" s="361"/>
      <c r="E42" s="361"/>
      <c r="F42" s="361"/>
      <c r="G42" s="361"/>
      <c r="H42" s="316" t="s">
        <v>65</v>
      </c>
      <c r="I42" s="317" t="str">
        <f>IF('5'!L28&lt;&gt;"",'5'!L28,"")</f>
        <v/>
      </c>
      <c r="J42" s="196"/>
      <c r="K42" s="197"/>
      <c r="L42" s="196"/>
      <c r="M42" s="197"/>
      <c r="N42" s="464"/>
      <c r="O42" s="351"/>
      <c r="P42" s="9"/>
    </row>
    <row r="43" spans="2:16" s="14" customFormat="1" x14ac:dyDescent="0.45">
      <c r="B43" s="7"/>
      <c r="C43" s="392"/>
      <c r="D43" s="361"/>
      <c r="E43" s="361"/>
      <c r="F43" s="361"/>
      <c r="G43" s="361"/>
      <c r="H43" s="316" t="s">
        <v>66</v>
      </c>
      <c r="I43" s="317" t="str">
        <f>IF('5'!M28&lt;&gt;"",'5'!M28,"")</f>
        <v/>
      </c>
      <c r="J43" s="196"/>
      <c r="K43" s="197"/>
      <c r="L43" s="196"/>
      <c r="M43" s="197"/>
      <c r="N43" s="464"/>
      <c r="O43" s="351"/>
      <c r="P43" s="9"/>
    </row>
    <row r="44" spans="2:16" s="14" customFormat="1" x14ac:dyDescent="0.45">
      <c r="B44" s="7"/>
      <c r="C44" s="392"/>
      <c r="D44" s="361"/>
      <c r="E44" s="361"/>
      <c r="F44" s="361"/>
      <c r="G44" s="361"/>
      <c r="H44" s="316" t="s">
        <v>67</v>
      </c>
      <c r="I44" s="317" t="str">
        <f>IF('5'!N28&lt;&gt;"",'5'!N28,"")</f>
        <v/>
      </c>
      <c r="J44" s="196"/>
      <c r="K44" s="197"/>
      <c r="L44" s="196"/>
      <c r="M44" s="197"/>
      <c r="N44" s="464"/>
      <c r="O44" s="351"/>
      <c r="P44" s="9"/>
    </row>
    <row r="45" spans="2:16" s="14" customFormat="1" x14ac:dyDescent="0.45">
      <c r="B45" s="7"/>
      <c r="C45" s="392"/>
      <c r="D45" s="361"/>
      <c r="E45" s="361"/>
      <c r="F45" s="361"/>
      <c r="G45" s="361"/>
      <c r="H45" s="316" t="s">
        <v>68</v>
      </c>
      <c r="I45" s="317" t="str">
        <f>IF('5'!O28&lt;&gt;"",'5'!O28,"")</f>
        <v/>
      </c>
      <c r="J45" s="196"/>
      <c r="K45" s="197"/>
      <c r="L45" s="196"/>
      <c r="M45" s="197"/>
      <c r="N45" s="464"/>
      <c r="O45" s="351"/>
      <c r="P45" s="9"/>
    </row>
    <row r="46" spans="2:16" s="14" customFormat="1" x14ac:dyDescent="0.45">
      <c r="B46" s="7"/>
      <c r="C46" s="392"/>
      <c r="D46" s="361"/>
      <c r="E46" s="361"/>
      <c r="F46" s="361"/>
      <c r="G46" s="361"/>
      <c r="H46" s="316" t="s">
        <v>69</v>
      </c>
      <c r="I46" s="317" t="str">
        <f>IF('5'!P28&lt;&gt;"",'5'!P28,"")</f>
        <v/>
      </c>
      <c r="J46" s="196"/>
      <c r="K46" s="197"/>
      <c r="L46" s="196"/>
      <c r="M46" s="197"/>
      <c r="N46" s="464"/>
      <c r="O46" s="351"/>
      <c r="P46" s="9"/>
    </row>
    <row r="47" spans="2:16" s="14" customFormat="1" ht="15.6" thickBot="1" x14ac:dyDescent="0.5">
      <c r="B47" s="7"/>
      <c r="C47" s="418"/>
      <c r="D47" s="362"/>
      <c r="E47" s="362"/>
      <c r="F47" s="362"/>
      <c r="G47" s="362"/>
      <c r="H47" s="310" t="s">
        <v>70</v>
      </c>
      <c r="I47" s="318" t="str">
        <f>IF('5'!Q28&lt;&gt;"",'5'!Q28,"")</f>
        <v/>
      </c>
      <c r="J47" s="198"/>
      <c r="K47" s="199"/>
      <c r="L47" s="198"/>
      <c r="M47" s="199"/>
      <c r="N47" s="465"/>
      <c r="O47" s="352"/>
      <c r="P47" s="9"/>
    </row>
    <row r="48" spans="2:16" s="14" customFormat="1" x14ac:dyDescent="0.45">
      <c r="B48" s="7"/>
      <c r="C48" s="417" t="str">
        <f>IF($A$1&gt;0,4,"")</f>
        <v/>
      </c>
      <c r="D48" s="360" t="str">
        <f>IF('1'!D16&lt;&gt;"",'1'!D16,"")</f>
        <v/>
      </c>
      <c r="E48" s="360" t="str">
        <f>IF('5'!F33&lt;&gt;"",'5'!F33,"")&amp;CHAR(10)&amp;IF('5'!F34&lt;&gt;"",'5'!F34,"")&amp;CHAR(10)&amp;IF('5'!F35&lt;&gt;"",'5'!F35,"")&amp;CHAR(10)&amp;IF('5'!F36&lt;&gt;"",'5'!F36,"")&amp;CHAR(10)&amp;IF('5'!F37&lt;&gt;"",'5'!F37,"")</f>
        <v xml:space="preserve">
</v>
      </c>
      <c r="F48" s="360" t="str">
        <f>IF('3'!G33="[選択]","","【A】"&amp;'3'!G33&amp;"（"&amp;'3'!H34&amp;"）"&amp;CHAR(10))&amp;IF('3'!I33="[選択]","","【B】"&amp;'3'!I33&amp;"（"&amp;'3'!J34&amp;"）"&amp;CHAR(10))&amp;IF('3'!K33="実施済","【C】"&amp;'3'!K33&amp;"（"&amp;'3'!L34&amp;"）"&amp;CHAR(10),"")&amp;IF('3'!M33="実施済","【D】"&amp;'3'!M33&amp;"（"&amp;'3'!N34&amp;"）"&amp;CHAR(10),"")</f>
        <v/>
      </c>
      <c r="G48" s="360" t="str">
        <f>IF('4'!G34="[選択]","","【a】"&amp;'4'!G34&amp;"（"&amp;'4'!H35&amp;"）"&amp;CHAR(10))&amp;IF('4'!I34="[選択]","","【b】"&amp;'4'!I34&amp;"（"&amp;'4'!J35&amp;"）"&amp;CHAR(10))&amp;IF('4'!K34="[選択]","","【c】"&amp;'4'!K34&amp;"（"&amp;'4'!L35&amp;"）"&amp;CHAR(10))&amp;IF('4'!M34="[選択]","","【d】"&amp;'4'!M34&amp;"（"&amp;'4'!N35&amp;"）"&amp;CHAR(10))&amp;IF('4'!O34="[選択]","","【e】"&amp;'4'!O34&amp;"（"&amp;'4'!P35&amp;"）"&amp;CHAR(10))&amp;IF('4'!Q34="[選択]","","【f】"&amp;'4'!Q34&amp;"（"&amp;'4'!R35&amp;"）"&amp;CHAR(10))&amp;IF('4'!S34="[選択]","","【g】"&amp;'4'!S34&amp;"（"&amp;'4'!T35&amp;"）"&amp;CHAR(10))&amp;IF('4'!U34="[選択]","","【h】"&amp;'4'!U34&amp;"（"&amp;'4'!V35&amp;"）")</f>
        <v/>
      </c>
      <c r="H48" s="309" t="s">
        <v>61</v>
      </c>
      <c r="I48" s="173" t="str">
        <f>IF('5'!H33&lt;&gt;"",'5'!H33,"")</f>
        <v/>
      </c>
      <c r="J48" s="200"/>
      <c r="K48" s="201"/>
      <c r="L48" s="200"/>
      <c r="M48" s="201"/>
      <c r="N48" s="463" t="str">
        <f>'4'!X34</f>
        <v>[選択]</v>
      </c>
      <c r="O48" s="350" t="str">
        <f>IF(N48="（a）",$R$16,IF(N48="（b）",$R$17,IF(N48="（c）",$R$18,IF(N48="（d）",$R$19,""))))</f>
        <v/>
      </c>
      <c r="P48" s="9"/>
    </row>
    <row r="49" spans="2:16" s="14" customFormat="1" x14ac:dyDescent="0.45">
      <c r="B49" s="7"/>
      <c r="C49" s="392"/>
      <c r="D49" s="361"/>
      <c r="E49" s="361"/>
      <c r="F49" s="361"/>
      <c r="G49" s="361"/>
      <c r="H49" s="316" t="s">
        <v>62</v>
      </c>
      <c r="I49" s="317" t="str">
        <f>IF('5'!I33&lt;&gt;"",'5'!I33,"")</f>
        <v/>
      </c>
      <c r="J49" s="196"/>
      <c r="K49" s="197"/>
      <c r="L49" s="196"/>
      <c r="M49" s="197"/>
      <c r="N49" s="464"/>
      <c r="O49" s="351"/>
      <c r="P49" s="9"/>
    </row>
    <row r="50" spans="2:16" s="14" customFormat="1" x14ac:dyDescent="0.45">
      <c r="B50" s="7"/>
      <c r="C50" s="392"/>
      <c r="D50" s="361"/>
      <c r="E50" s="361"/>
      <c r="F50" s="361"/>
      <c r="G50" s="361"/>
      <c r="H50" s="316" t="s">
        <v>63</v>
      </c>
      <c r="I50" s="317" t="str">
        <f>IF('5'!J33&lt;&gt;"",'5'!J33,"")</f>
        <v/>
      </c>
      <c r="J50" s="196"/>
      <c r="K50" s="197"/>
      <c r="L50" s="196"/>
      <c r="M50" s="197"/>
      <c r="N50" s="464"/>
      <c r="O50" s="351"/>
      <c r="P50" s="9"/>
    </row>
    <row r="51" spans="2:16" s="14" customFormat="1" x14ac:dyDescent="0.45">
      <c r="B51" s="7"/>
      <c r="C51" s="392"/>
      <c r="D51" s="361"/>
      <c r="E51" s="361"/>
      <c r="F51" s="361"/>
      <c r="G51" s="361"/>
      <c r="H51" s="316" t="s">
        <v>64</v>
      </c>
      <c r="I51" s="317" t="str">
        <f>IF('5'!K33&lt;&gt;"",'5'!K33,"")</f>
        <v/>
      </c>
      <c r="J51" s="196"/>
      <c r="K51" s="197"/>
      <c r="L51" s="196"/>
      <c r="M51" s="197"/>
      <c r="N51" s="464"/>
      <c r="O51" s="351"/>
      <c r="P51" s="9"/>
    </row>
    <row r="52" spans="2:16" s="14" customFormat="1" x14ac:dyDescent="0.45">
      <c r="B52" s="7"/>
      <c r="C52" s="392"/>
      <c r="D52" s="361"/>
      <c r="E52" s="361"/>
      <c r="F52" s="361"/>
      <c r="G52" s="361"/>
      <c r="H52" s="316" t="s">
        <v>65</v>
      </c>
      <c r="I52" s="317" t="str">
        <f>IF('5'!L33&lt;&gt;"",'5'!L33,"")</f>
        <v/>
      </c>
      <c r="J52" s="196"/>
      <c r="K52" s="197"/>
      <c r="L52" s="196"/>
      <c r="M52" s="197"/>
      <c r="N52" s="464"/>
      <c r="O52" s="351"/>
      <c r="P52" s="9"/>
    </row>
    <row r="53" spans="2:16" s="14" customFormat="1" x14ac:dyDescent="0.45">
      <c r="B53" s="7"/>
      <c r="C53" s="392"/>
      <c r="D53" s="361"/>
      <c r="E53" s="361"/>
      <c r="F53" s="361"/>
      <c r="G53" s="361"/>
      <c r="H53" s="316" t="s">
        <v>66</v>
      </c>
      <c r="I53" s="317" t="str">
        <f>IF('5'!M33&lt;&gt;"",'5'!M33,"")</f>
        <v/>
      </c>
      <c r="J53" s="196"/>
      <c r="K53" s="197"/>
      <c r="L53" s="196"/>
      <c r="M53" s="197"/>
      <c r="N53" s="464"/>
      <c r="O53" s="351"/>
      <c r="P53" s="9"/>
    </row>
    <row r="54" spans="2:16" s="14" customFormat="1" x14ac:dyDescent="0.45">
      <c r="B54" s="7"/>
      <c r="C54" s="392"/>
      <c r="D54" s="361"/>
      <c r="E54" s="361"/>
      <c r="F54" s="361"/>
      <c r="G54" s="361"/>
      <c r="H54" s="316" t="s">
        <v>67</v>
      </c>
      <c r="I54" s="317" t="str">
        <f>IF('5'!N33&lt;&gt;"",'5'!N33,"")</f>
        <v/>
      </c>
      <c r="J54" s="196"/>
      <c r="K54" s="197"/>
      <c r="L54" s="196"/>
      <c r="M54" s="197"/>
      <c r="N54" s="464"/>
      <c r="O54" s="351"/>
      <c r="P54" s="9"/>
    </row>
    <row r="55" spans="2:16" s="14" customFormat="1" x14ac:dyDescent="0.45">
      <c r="B55" s="7"/>
      <c r="C55" s="392"/>
      <c r="D55" s="361"/>
      <c r="E55" s="361"/>
      <c r="F55" s="361"/>
      <c r="G55" s="361"/>
      <c r="H55" s="316" t="s">
        <v>68</v>
      </c>
      <c r="I55" s="317" t="str">
        <f>IF('5'!O33&lt;&gt;"",'5'!O33,"")</f>
        <v/>
      </c>
      <c r="J55" s="196"/>
      <c r="K55" s="197"/>
      <c r="L55" s="196"/>
      <c r="M55" s="197"/>
      <c r="N55" s="464"/>
      <c r="O55" s="351"/>
      <c r="P55" s="9"/>
    </row>
    <row r="56" spans="2:16" s="14" customFormat="1" x14ac:dyDescent="0.45">
      <c r="B56" s="7"/>
      <c r="C56" s="392"/>
      <c r="D56" s="361"/>
      <c r="E56" s="361"/>
      <c r="F56" s="361"/>
      <c r="G56" s="361"/>
      <c r="H56" s="316" t="s">
        <v>69</v>
      </c>
      <c r="I56" s="317" t="str">
        <f>IF('5'!P33&lt;&gt;"",'5'!P33,"")</f>
        <v/>
      </c>
      <c r="J56" s="196"/>
      <c r="K56" s="197"/>
      <c r="L56" s="196"/>
      <c r="M56" s="197"/>
      <c r="N56" s="464"/>
      <c r="O56" s="351"/>
      <c r="P56" s="9"/>
    </row>
    <row r="57" spans="2:16" s="14" customFormat="1" ht="15.6" thickBot="1" x14ac:dyDescent="0.5">
      <c r="B57" s="7"/>
      <c r="C57" s="418"/>
      <c r="D57" s="362"/>
      <c r="E57" s="362"/>
      <c r="F57" s="362"/>
      <c r="G57" s="362"/>
      <c r="H57" s="310" t="s">
        <v>70</v>
      </c>
      <c r="I57" s="318" t="str">
        <f>IF('5'!Q33&lt;&gt;"",'5'!Q33,"")</f>
        <v/>
      </c>
      <c r="J57" s="198"/>
      <c r="K57" s="199"/>
      <c r="L57" s="198"/>
      <c r="M57" s="199"/>
      <c r="N57" s="465"/>
      <c r="O57" s="352"/>
      <c r="P57" s="9"/>
    </row>
    <row r="58" spans="2:16" s="14" customFormat="1" x14ac:dyDescent="0.45">
      <c r="B58" s="7"/>
      <c r="C58" s="417" t="str">
        <f>IF($A$1&gt;0,5,"")</f>
        <v/>
      </c>
      <c r="D58" s="360" t="str">
        <f>IF('1'!D17&lt;&gt;"",'1'!D17,"")</f>
        <v/>
      </c>
      <c r="E58" s="360" t="str">
        <f>IF('5'!F38&lt;&gt;"",'5'!F38,"")&amp;CHAR(10)&amp;IF('5'!F39&lt;&gt;"",'5'!F39,"")&amp;CHAR(10)&amp;IF('5'!F40&lt;&gt;"",'5'!F40,"")&amp;CHAR(10)&amp;IF('5'!F41&lt;&gt;"",'5'!F41,"")&amp;CHAR(10)&amp;IF('5'!F42&lt;&gt;"",'5'!F42,"")</f>
        <v xml:space="preserve">
</v>
      </c>
      <c r="F58" s="360" t="str">
        <f>IF('3'!G38="[選択]","","【A】"&amp;'3'!G38&amp;"（"&amp;'3'!H39&amp;"）"&amp;CHAR(10))&amp;IF('3'!I38="[選択]","","【B】"&amp;'3'!I38&amp;"（"&amp;'3'!J39&amp;"）"&amp;CHAR(10))&amp;IF('3'!K38="実施済","【C】"&amp;'3'!K38&amp;"（"&amp;'3'!L39&amp;"）"&amp;CHAR(10),"")&amp;IF('3'!M38="実施済","【D】"&amp;'3'!M38&amp;"（"&amp;'3'!N39&amp;"）"&amp;CHAR(10),"")</f>
        <v/>
      </c>
      <c r="G58" s="360" t="str">
        <f>IF('4'!G39="[選択]","","【a】"&amp;'4'!G39&amp;"（"&amp;'4'!H40&amp;"）"&amp;CHAR(10))&amp;IF('4'!I39="[選択]","","【b】"&amp;'4'!I39&amp;"（"&amp;'4'!J40&amp;"）"&amp;CHAR(10))&amp;IF('4'!K39="[選択]","","【c】"&amp;'4'!K39&amp;"（"&amp;'4'!L40&amp;"）"&amp;CHAR(10))&amp;IF('4'!M39="[選択]","","【d】"&amp;'4'!M39&amp;"（"&amp;'4'!N40&amp;"）"&amp;CHAR(10))&amp;IF('4'!O39="[選択]","","【e】"&amp;'4'!O39&amp;"（"&amp;'4'!P40&amp;"）"&amp;CHAR(10))&amp;IF('4'!Q39="[選択]","","【f】"&amp;'4'!Q39&amp;"（"&amp;'4'!R40&amp;"）"&amp;CHAR(10))&amp;IF('4'!S39="[選択]","","【g】"&amp;'4'!S39&amp;"（"&amp;'4'!T40&amp;"）"&amp;CHAR(10))&amp;IF('4'!U39="[選択]","","【h】"&amp;'4'!U39&amp;"（"&amp;'4'!V40&amp;"）")</f>
        <v/>
      </c>
      <c r="H58" s="309" t="s">
        <v>61</v>
      </c>
      <c r="I58" s="173" t="str">
        <f>IF('5'!H38&lt;&gt;"",'5'!H38,"")</f>
        <v/>
      </c>
      <c r="J58" s="194"/>
      <c r="K58" s="195"/>
      <c r="L58" s="194"/>
      <c r="M58" s="195"/>
      <c r="N58" s="463" t="str">
        <f>'4'!X39</f>
        <v>[選択]</v>
      </c>
      <c r="O58" s="350" t="str">
        <f>IF(N58="（a）",$R$16,IF(N58="（b）",$R$17,IF(N58="（c）",$R$18,IF(N58="（d）",$R$19,""))))</f>
        <v/>
      </c>
      <c r="P58" s="9"/>
    </row>
    <row r="59" spans="2:16" s="14" customFormat="1" x14ac:dyDescent="0.45">
      <c r="B59" s="7"/>
      <c r="C59" s="392"/>
      <c r="D59" s="361"/>
      <c r="E59" s="361"/>
      <c r="F59" s="361"/>
      <c r="G59" s="361"/>
      <c r="H59" s="316" t="s">
        <v>62</v>
      </c>
      <c r="I59" s="317" t="str">
        <f>IF('5'!I38&lt;&gt;"",'5'!I38,"")</f>
        <v/>
      </c>
      <c r="J59" s="196"/>
      <c r="K59" s="197"/>
      <c r="L59" s="196"/>
      <c r="M59" s="197"/>
      <c r="N59" s="464"/>
      <c r="O59" s="351"/>
      <c r="P59" s="9"/>
    </row>
    <row r="60" spans="2:16" s="14" customFormat="1" x14ac:dyDescent="0.45">
      <c r="B60" s="7"/>
      <c r="C60" s="392"/>
      <c r="D60" s="361"/>
      <c r="E60" s="361"/>
      <c r="F60" s="361"/>
      <c r="G60" s="361"/>
      <c r="H60" s="316" t="s">
        <v>63</v>
      </c>
      <c r="I60" s="317" t="str">
        <f>IF('5'!J38&lt;&gt;"",'5'!J38,"")</f>
        <v/>
      </c>
      <c r="J60" s="196"/>
      <c r="K60" s="197"/>
      <c r="L60" s="196"/>
      <c r="M60" s="197"/>
      <c r="N60" s="464"/>
      <c r="O60" s="351"/>
      <c r="P60" s="9"/>
    </row>
    <row r="61" spans="2:16" s="14" customFormat="1" x14ac:dyDescent="0.45">
      <c r="B61" s="7"/>
      <c r="C61" s="392"/>
      <c r="D61" s="361"/>
      <c r="E61" s="361"/>
      <c r="F61" s="361"/>
      <c r="G61" s="361"/>
      <c r="H61" s="316" t="s">
        <v>64</v>
      </c>
      <c r="I61" s="317" t="str">
        <f>IF('5'!K38&lt;&gt;"",'5'!K38,"")</f>
        <v/>
      </c>
      <c r="J61" s="196"/>
      <c r="K61" s="197"/>
      <c r="L61" s="196"/>
      <c r="M61" s="197"/>
      <c r="N61" s="464"/>
      <c r="O61" s="351"/>
      <c r="P61" s="9"/>
    </row>
    <row r="62" spans="2:16" s="14" customFormat="1" x14ac:dyDescent="0.45">
      <c r="B62" s="7"/>
      <c r="C62" s="392"/>
      <c r="D62" s="361"/>
      <c r="E62" s="361"/>
      <c r="F62" s="361"/>
      <c r="G62" s="361"/>
      <c r="H62" s="316" t="s">
        <v>65</v>
      </c>
      <c r="I62" s="317" t="str">
        <f>IF('5'!L38&lt;&gt;"",'5'!L38,"")</f>
        <v/>
      </c>
      <c r="J62" s="196"/>
      <c r="K62" s="197"/>
      <c r="L62" s="196"/>
      <c r="M62" s="197"/>
      <c r="N62" s="464"/>
      <c r="O62" s="351"/>
      <c r="P62" s="9"/>
    </row>
    <row r="63" spans="2:16" s="14" customFormat="1" x14ac:dyDescent="0.45">
      <c r="B63" s="7"/>
      <c r="C63" s="392"/>
      <c r="D63" s="361"/>
      <c r="E63" s="361"/>
      <c r="F63" s="361"/>
      <c r="G63" s="361"/>
      <c r="H63" s="316" t="s">
        <v>66</v>
      </c>
      <c r="I63" s="317" t="str">
        <f>IF('5'!M38&lt;&gt;"",'5'!M38,"")</f>
        <v/>
      </c>
      <c r="J63" s="196"/>
      <c r="K63" s="197"/>
      <c r="L63" s="196"/>
      <c r="M63" s="197"/>
      <c r="N63" s="464"/>
      <c r="O63" s="351"/>
      <c r="P63" s="9"/>
    </row>
    <row r="64" spans="2:16" s="14" customFormat="1" x14ac:dyDescent="0.45">
      <c r="B64" s="7"/>
      <c r="C64" s="392"/>
      <c r="D64" s="361"/>
      <c r="E64" s="361"/>
      <c r="F64" s="361"/>
      <c r="G64" s="361"/>
      <c r="H64" s="316" t="s">
        <v>67</v>
      </c>
      <c r="I64" s="317" t="str">
        <f>IF('5'!N38&lt;&gt;"",'5'!N38,"")</f>
        <v/>
      </c>
      <c r="J64" s="196"/>
      <c r="K64" s="197"/>
      <c r="L64" s="196"/>
      <c r="M64" s="197"/>
      <c r="N64" s="464"/>
      <c r="O64" s="351"/>
      <c r="P64" s="9"/>
    </row>
    <row r="65" spans="2:16" s="14" customFormat="1" x14ac:dyDescent="0.45">
      <c r="B65" s="7"/>
      <c r="C65" s="392"/>
      <c r="D65" s="361"/>
      <c r="E65" s="361"/>
      <c r="F65" s="361"/>
      <c r="G65" s="361"/>
      <c r="H65" s="316" t="s">
        <v>68</v>
      </c>
      <c r="I65" s="317" t="str">
        <f>IF('5'!O38&lt;&gt;"",'5'!O38,"")</f>
        <v/>
      </c>
      <c r="J65" s="196"/>
      <c r="K65" s="197"/>
      <c r="L65" s="196"/>
      <c r="M65" s="197"/>
      <c r="N65" s="464"/>
      <c r="O65" s="351"/>
      <c r="P65" s="9"/>
    </row>
    <row r="66" spans="2:16" s="14" customFormat="1" x14ac:dyDescent="0.45">
      <c r="B66" s="7"/>
      <c r="C66" s="392"/>
      <c r="D66" s="361"/>
      <c r="E66" s="361"/>
      <c r="F66" s="361"/>
      <c r="G66" s="361"/>
      <c r="H66" s="316" t="s">
        <v>69</v>
      </c>
      <c r="I66" s="317" t="str">
        <f>IF('5'!P38&lt;&gt;"",'5'!P38,"")</f>
        <v/>
      </c>
      <c r="J66" s="196"/>
      <c r="K66" s="197"/>
      <c r="L66" s="196"/>
      <c r="M66" s="197"/>
      <c r="N66" s="464"/>
      <c r="O66" s="351"/>
      <c r="P66" s="9"/>
    </row>
    <row r="67" spans="2:16" s="14" customFormat="1" ht="15.6" thickBot="1" x14ac:dyDescent="0.5">
      <c r="B67" s="7"/>
      <c r="C67" s="418"/>
      <c r="D67" s="362"/>
      <c r="E67" s="362"/>
      <c r="F67" s="362"/>
      <c r="G67" s="362"/>
      <c r="H67" s="310" t="s">
        <v>70</v>
      </c>
      <c r="I67" s="318" t="str">
        <f>IF('5'!Q38&lt;&gt;"",'5'!Q38,"")</f>
        <v/>
      </c>
      <c r="J67" s="198"/>
      <c r="K67" s="199"/>
      <c r="L67" s="198"/>
      <c r="M67" s="199"/>
      <c r="N67" s="465"/>
      <c r="O67" s="352"/>
      <c r="P67" s="9"/>
    </row>
    <row r="68" spans="2:16" s="14" customFormat="1" x14ac:dyDescent="0.45">
      <c r="B68" s="7"/>
      <c r="C68" s="417" t="str">
        <f>IF($A$1&gt;0,6,"")</f>
        <v/>
      </c>
      <c r="D68" s="360" t="str">
        <f>IF('1'!D18&lt;&gt;"",'1'!D18,"")</f>
        <v/>
      </c>
      <c r="E68" s="360" t="str">
        <f>IF('5'!F43&lt;&gt;"",'5'!F43,"")&amp;CHAR(10)&amp;IF('5'!F44&lt;&gt;"",'5'!F44,"")&amp;CHAR(10)&amp;IF('5'!F45&lt;&gt;"",'5'!F45,"")&amp;CHAR(10)&amp;IF('5'!F46&lt;&gt;"",'5'!F46,"")&amp;CHAR(10)&amp;IF('5'!F47&lt;&gt;"",'5'!F47,"")</f>
        <v xml:space="preserve">
</v>
      </c>
      <c r="F68" s="360" t="str">
        <f>IF('3'!G43="[選択]","","【A】"&amp;'3'!G43&amp;"（"&amp;'3'!H44&amp;"）"&amp;CHAR(10))&amp;IF('3'!I43="[選択]","","【B】"&amp;'3'!I43&amp;"（"&amp;'3'!J44&amp;"）"&amp;CHAR(10))&amp;IF('3'!K43="実施済","【C】"&amp;'3'!K43&amp;"（"&amp;'3'!L44&amp;"）"&amp;CHAR(10),"")&amp;IF('3'!M43="実施済","【D】"&amp;'3'!M43&amp;"（"&amp;'3'!N44&amp;"）"&amp;CHAR(10),"")</f>
        <v/>
      </c>
      <c r="G68" s="360" t="str">
        <f>IF('4'!G44="[選択]","","【a】"&amp;'4'!G44&amp;"（"&amp;'4'!H45&amp;"）"&amp;CHAR(10))&amp;IF('4'!I44="[選択]","","【b】"&amp;'4'!I44&amp;"（"&amp;'4'!J45&amp;"）"&amp;CHAR(10))&amp;IF('4'!K44="[選択]","","【c】"&amp;'4'!K44&amp;"（"&amp;'4'!L45&amp;"）"&amp;CHAR(10))&amp;IF('4'!M44="[選択]","","【d】"&amp;'4'!M44&amp;"（"&amp;'4'!N45&amp;"）"&amp;CHAR(10))&amp;IF('4'!O44="[選択]","","【e】"&amp;'4'!O44&amp;"（"&amp;'4'!P45&amp;"）"&amp;CHAR(10))&amp;IF('4'!Q44="[選択]","","【f】"&amp;'4'!Q44&amp;"（"&amp;'4'!R45&amp;"）"&amp;CHAR(10))&amp;IF('4'!S44="[選択]","","【g】"&amp;'4'!S44&amp;"（"&amp;'4'!T45&amp;"）"&amp;CHAR(10))&amp;IF('4'!U44="[選択]","","【h】"&amp;'4'!U44&amp;"（"&amp;'4'!V45&amp;"）")</f>
        <v/>
      </c>
      <c r="H68" s="309" t="s">
        <v>61</v>
      </c>
      <c r="I68" s="311" t="str">
        <f>IF('5'!H43&lt;&gt;"",'5'!H43,"")</f>
        <v/>
      </c>
      <c r="J68" s="194"/>
      <c r="K68" s="195"/>
      <c r="L68" s="194"/>
      <c r="M68" s="195"/>
      <c r="N68" s="429" t="str">
        <f>'4'!X44</f>
        <v>[選択]</v>
      </c>
      <c r="O68" s="350" t="str">
        <f>IF(N68="（a）",$R$16,IF(N68="（b）",$R$17,IF(N68="（c）",$R$18,IF(N68="（d）",$R$19,""))))</f>
        <v/>
      </c>
      <c r="P68" s="9"/>
    </row>
    <row r="69" spans="2:16" s="14" customFormat="1" x14ac:dyDescent="0.45">
      <c r="B69" s="7"/>
      <c r="C69" s="392"/>
      <c r="D69" s="361"/>
      <c r="E69" s="361"/>
      <c r="F69" s="361"/>
      <c r="G69" s="361"/>
      <c r="H69" s="316" t="s">
        <v>62</v>
      </c>
      <c r="I69" s="312" t="str">
        <f>IF('5'!I43&lt;&gt;"",'5'!I43,"")</f>
        <v/>
      </c>
      <c r="J69" s="196"/>
      <c r="K69" s="197"/>
      <c r="L69" s="196"/>
      <c r="M69" s="197"/>
      <c r="N69" s="431"/>
      <c r="O69" s="351"/>
      <c r="P69" s="9"/>
    </row>
    <row r="70" spans="2:16" s="14" customFormat="1" x14ac:dyDescent="0.45">
      <c r="B70" s="7"/>
      <c r="C70" s="392"/>
      <c r="D70" s="361"/>
      <c r="E70" s="361"/>
      <c r="F70" s="361"/>
      <c r="G70" s="361"/>
      <c r="H70" s="316" t="s">
        <v>63</v>
      </c>
      <c r="I70" s="312" t="str">
        <f>IF('5'!J43&lt;&gt;"",'5'!J43,"")</f>
        <v/>
      </c>
      <c r="J70" s="196"/>
      <c r="K70" s="197"/>
      <c r="L70" s="196"/>
      <c r="M70" s="197"/>
      <c r="N70" s="431"/>
      <c r="O70" s="351"/>
      <c r="P70" s="9"/>
    </row>
    <row r="71" spans="2:16" s="14" customFormat="1" x14ac:dyDescent="0.45">
      <c r="B71" s="7"/>
      <c r="C71" s="392"/>
      <c r="D71" s="361"/>
      <c r="E71" s="361"/>
      <c r="F71" s="361"/>
      <c r="G71" s="361"/>
      <c r="H71" s="316" t="s">
        <v>64</v>
      </c>
      <c r="I71" s="312" t="str">
        <f>IF('5'!K43&lt;&gt;"",'5'!K43,"")</f>
        <v/>
      </c>
      <c r="J71" s="196"/>
      <c r="K71" s="197"/>
      <c r="L71" s="196"/>
      <c r="M71" s="197"/>
      <c r="N71" s="431"/>
      <c r="O71" s="351"/>
      <c r="P71" s="9"/>
    </row>
    <row r="72" spans="2:16" s="14" customFormat="1" x14ac:dyDescent="0.45">
      <c r="B72" s="7"/>
      <c r="C72" s="392"/>
      <c r="D72" s="361"/>
      <c r="E72" s="361"/>
      <c r="F72" s="361"/>
      <c r="G72" s="361"/>
      <c r="H72" s="316" t="s">
        <v>65</v>
      </c>
      <c r="I72" s="312" t="str">
        <f>IF('5'!L43&lt;&gt;"",'5'!L43,"")</f>
        <v/>
      </c>
      <c r="J72" s="196"/>
      <c r="K72" s="197"/>
      <c r="L72" s="196"/>
      <c r="M72" s="197"/>
      <c r="N72" s="431"/>
      <c r="O72" s="351"/>
      <c r="P72" s="9"/>
    </row>
    <row r="73" spans="2:16" s="14" customFormat="1" x14ac:dyDescent="0.45">
      <c r="B73" s="7"/>
      <c r="C73" s="392"/>
      <c r="D73" s="361"/>
      <c r="E73" s="361"/>
      <c r="F73" s="361"/>
      <c r="G73" s="361"/>
      <c r="H73" s="316" t="s">
        <v>66</v>
      </c>
      <c r="I73" s="312" t="str">
        <f>IF('5'!M43&lt;&gt;"",'5'!M43,"")</f>
        <v/>
      </c>
      <c r="J73" s="196"/>
      <c r="K73" s="197"/>
      <c r="L73" s="196"/>
      <c r="M73" s="197"/>
      <c r="N73" s="431"/>
      <c r="O73" s="351"/>
      <c r="P73" s="9"/>
    </row>
    <row r="74" spans="2:16" s="14" customFormat="1" x14ac:dyDescent="0.45">
      <c r="B74" s="7"/>
      <c r="C74" s="392"/>
      <c r="D74" s="361"/>
      <c r="E74" s="361"/>
      <c r="F74" s="361"/>
      <c r="G74" s="361"/>
      <c r="H74" s="316" t="s">
        <v>67</v>
      </c>
      <c r="I74" s="312" t="str">
        <f>IF('5'!N43&lt;&gt;"",'5'!N43,"")</f>
        <v/>
      </c>
      <c r="J74" s="196"/>
      <c r="K74" s="197"/>
      <c r="L74" s="196"/>
      <c r="M74" s="197"/>
      <c r="N74" s="431"/>
      <c r="O74" s="351"/>
      <c r="P74" s="9"/>
    </row>
    <row r="75" spans="2:16" s="14" customFormat="1" x14ac:dyDescent="0.45">
      <c r="B75" s="7"/>
      <c r="C75" s="392"/>
      <c r="D75" s="361"/>
      <c r="E75" s="361"/>
      <c r="F75" s="361"/>
      <c r="G75" s="361"/>
      <c r="H75" s="316" t="s">
        <v>68</v>
      </c>
      <c r="I75" s="312" t="str">
        <f>IF('5'!O43&lt;&gt;"",'5'!O43,"")</f>
        <v/>
      </c>
      <c r="J75" s="196"/>
      <c r="K75" s="197"/>
      <c r="L75" s="196"/>
      <c r="M75" s="197"/>
      <c r="N75" s="431"/>
      <c r="O75" s="351"/>
      <c r="P75" s="9"/>
    </row>
    <row r="76" spans="2:16" s="14" customFormat="1" x14ac:dyDescent="0.45">
      <c r="B76" s="7"/>
      <c r="C76" s="392"/>
      <c r="D76" s="361"/>
      <c r="E76" s="361"/>
      <c r="F76" s="361"/>
      <c r="G76" s="361"/>
      <c r="H76" s="316" t="s">
        <v>69</v>
      </c>
      <c r="I76" s="312" t="str">
        <f>IF('5'!P43&lt;&gt;"",'5'!P43,"")</f>
        <v/>
      </c>
      <c r="J76" s="196"/>
      <c r="K76" s="197"/>
      <c r="L76" s="196"/>
      <c r="M76" s="197"/>
      <c r="N76" s="431"/>
      <c r="O76" s="351"/>
      <c r="P76" s="9"/>
    </row>
    <row r="77" spans="2:16" s="14" customFormat="1" ht="15.6" thickBot="1" x14ac:dyDescent="0.5">
      <c r="B77" s="7"/>
      <c r="C77" s="418"/>
      <c r="D77" s="362"/>
      <c r="E77" s="362"/>
      <c r="F77" s="362"/>
      <c r="G77" s="362"/>
      <c r="H77" s="310" t="s">
        <v>70</v>
      </c>
      <c r="I77" s="313" t="str">
        <f>IF('5'!Q43&lt;&gt;"",'5'!Q43,"")</f>
        <v/>
      </c>
      <c r="J77" s="198"/>
      <c r="K77" s="199"/>
      <c r="L77" s="198"/>
      <c r="M77" s="199"/>
      <c r="N77" s="432"/>
      <c r="O77" s="352"/>
      <c r="P77" s="9"/>
    </row>
    <row r="78" spans="2:16" s="14" customFormat="1" x14ac:dyDescent="0.45">
      <c r="B78" s="7"/>
      <c r="C78" s="417" t="str">
        <f>IF($A$1&gt;0,7,"")</f>
        <v/>
      </c>
      <c r="D78" s="360" t="str">
        <f>IF('1'!D19&lt;&gt;"",'1'!D19,"")</f>
        <v/>
      </c>
      <c r="E78" s="360" t="str">
        <f>IF('5'!F48&lt;&gt;"",'5'!F48,"")&amp;CHAR(10)&amp;IF('5'!F49&lt;&gt;"",'5'!F49,"")&amp;CHAR(10)&amp;IF('5'!F50&lt;&gt;"",'5'!F50,"")&amp;CHAR(10)&amp;IF('5'!F51&lt;&gt;"",'5'!F51,"")&amp;CHAR(10)&amp;IF('5'!F52&lt;&gt;"",'5'!F52,"")</f>
        <v xml:space="preserve">
</v>
      </c>
      <c r="F78" s="360" t="str">
        <f>IF('3'!G48="[選択]","","【A】"&amp;'3'!G48&amp;"（"&amp;'3'!H49&amp;"）"&amp;CHAR(10))&amp;IF('3'!I48="[選択]","","【B】"&amp;'3'!I48&amp;"（"&amp;'3'!J49&amp;"）"&amp;CHAR(10))&amp;IF('3'!K48="実施済","【C】"&amp;'3'!K48&amp;"（"&amp;'3'!L49&amp;"）"&amp;CHAR(10),"")&amp;IF('3'!M48="実施済","【D】"&amp;'3'!M48&amp;"（"&amp;'3'!N49&amp;"）"&amp;CHAR(10),"")</f>
        <v/>
      </c>
      <c r="G78" s="360" t="str">
        <f>IF('4'!G49="[選択]","","【a】"&amp;'4'!G49&amp;"（"&amp;'4'!H50&amp;"）"&amp;CHAR(10))&amp;IF('4'!I49="[選択]","","【b】"&amp;'4'!I49&amp;"（"&amp;'4'!J50&amp;"）"&amp;CHAR(10))&amp;IF('4'!K49="[選択]","","【c】"&amp;'4'!K49&amp;"（"&amp;'4'!L50&amp;"）"&amp;CHAR(10))&amp;IF('4'!M49="[選択]","","【d】"&amp;'4'!M49&amp;"（"&amp;'4'!N50&amp;"）"&amp;CHAR(10))&amp;IF('4'!O49="[選択]","","【e】"&amp;'4'!O49&amp;"（"&amp;'4'!P50&amp;"）"&amp;CHAR(10))&amp;IF('4'!Q49="[選択]","","【f】"&amp;'4'!Q49&amp;"（"&amp;'4'!R50&amp;"）"&amp;CHAR(10))&amp;IF('4'!S49="[選択]","","【g】"&amp;'4'!S49&amp;"（"&amp;'4'!T50&amp;"）"&amp;CHAR(10))&amp;IF('4'!U49="[選択]","","【h】"&amp;'4'!U49&amp;"（"&amp;'4'!V50&amp;"）")</f>
        <v/>
      </c>
      <c r="H78" s="309" t="s">
        <v>61</v>
      </c>
      <c r="I78" s="311" t="str">
        <f>IF('5'!H48&lt;&gt;"",'5'!H48,"")</f>
        <v/>
      </c>
      <c r="J78" s="194"/>
      <c r="K78" s="195"/>
      <c r="L78" s="194"/>
      <c r="M78" s="195"/>
      <c r="N78" s="429" t="str">
        <f>'4'!X49</f>
        <v>[選択]</v>
      </c>
      <c r="O78" s="350" t="str">
        <f>IF(N78="（a）",$R$16,IF(N78="（b）",$R$17,IF(N78="（c）",$R$18,IF(N78="（d）",$R$19,""))))</f>
        <v/>
      </c>
      <c r="P78" s="9"/>
    </row>
    <row r="79" spans="2:16" s="14" customFormat="1" x14ac:dyDescent="0.45">
      <c r="B79" s="7"/>
      <c r="C79" s="392"/>
      <c r="D79" s="361"/>
      <c r="E79" s="361"/>
      <c r="F79" s="361"/>
      <c r="G79" s="361"/>
      <c r="H79" s="316" t="s">
        <v>62</v>
      </c>
      <c r="I79" s="312" t="str">
        <f>IF('5'!I48&lt;&gt;"",'5'!I48,"")</f>
        <v/>
      </c>
      <c r="J79" s="196"/>
      <c r="K79" s="197"/>
      <c r="L79" s="196"/>
      <c r="M79" s="197"/>
      <c r="N79" s="431"/>
      <c r="O79" s="351"/>
      <c r="P79" s="9"/>
    </row>
    <row r="80" spans="2:16" s="14" customFormat="1" x14ac:dyDescent="0.45">
      <c r="B80" s="7"/>
      <c r="C80" s="392"/>
      <c r="D80" s="361"/>
      <c r="E80" s="361"/>
      <c r="F80" s="361"/>
      <c r="G80" s="361"/>
      <c r="H80" s="316" t="s">
        <v>63</v>
      </c>
      <c r="I80" s="312" t="str">
        <f>IF('5'!J48&lt;&gt;"",'5'!J48,"")</f>
        <v/>
      </c>
      <c r="J80" s="196"/>
      <c r="K80" s="197"/>
      <c r="L80" s="196"/>
      <c r="M80" s="197"/>
      <c r="N80" s="431"/>
      <c r="O80" s="351"/>
      <c r="P80" s="9"/>
    </row>
    <row r="81" spans="2:16" s="14" customFormat="1" x14ac:dyDescent="0.45">
      <c r="B81" s="7"/>
      <c r="C81" s="392"/>
      <c r="D81" s="361"/>
      <c r="E81" s="361"/>
      <c r="F81" s="361"/>
      <c r="G81" s="361"/>
      <c r="H81" s="316" t="s">
        <v>64</v>
      </c>
      <c r="I81" s="312" t="str">
        <f>IF('5'!K48&lt;&gt;"",'5'!K48,"")</f>
        <v/>
      </c>
      <c r="J81" s="196"/>
      <c r="K81" s="197"/>
      <c r="L81" s="196"/>
      <c r="M81" s="197"/>
      <c r="N81" s="431"/>
      <c r="O81" s="351"/>
      <c r="P81" s="9"/>
    </row>
    <row r="82" spans="2:16" s="14" customFormat="1" x14ac:dyDescent="0.45">
      <c r="B82" s="7"/>
      <c r="C82" s="392"/>
      <c r="D82" s="361"/>
      <c r="E82" s="361"/>
      <c r="F82" s="361"/>
      <c r="G82" s="361"/>
      <c r="H82" s="316" t="s">
        <v>65</v>
      </c>
      <c r="I82" s="312" t="str">
        <f>IF('5'!L48&lt;&gt;"",'5'!L48,"")</f>
        <v/>
      </c>
      <c r="J82" s="196"/>
      <c r="K82" s="197"/>
      <c r="L82" s="196"/>
      <c r="M82" s="197"/>
      <c r="N82" s="431"/>
      <c r="O82" s="351"/>
      <c r="P82" s="9"/>
    </row>
    <row r="83" spans="2:16" s="14" customFormat="1" x14ac:dyDescent="0.45">
      <c r="B83" s="7"/>
      <c r="C83" s="392"/>
      <c r="D83" s="361"/>
      <c r="E83" s="361"/>
      <c r="F83" s="361"/>
      <c r="G83" s="361"/>
      <c r="H83" s="316" t="s">
        <v>66</v>
      </c>
      <c r="I83" s="312" t="str">
        <f>IF('5'!M48&lt;&gt;"",'5'!M48,"")</f>
        <v/>
      </c>
      <c r="J83" s="196"/>
      <c r="K83" s="197"/>
      <c r="L83" s="196"/>
      <c r="M83" s="197"/>
      <c r="N83" s="431"/>
      <c r="O83" s="351"/>
      <c r="P83" s="9"/>
    </row>
    <row r="84" spans="2:16" s="14" customFormat="1" x14ac:dyDescent="0.45">
      <c r="B84" s="7"/>
      <c r="C84" s="392"/>
      <c r="D84" s="361"/>
      <c r="E84" s="361"/>
      <c r="F84" s="361"/>
      <c r="G84" s="361"/>
      <c r="H84" s="316" t="s">
        <v>67</v>
      </c>
      <c r="I84" s="312" t="str">
        <f>IF('5'!N48&lt;&gt;"",'5'!N48,"")</f>
        <v/>
      </c>
      <c r="J84" s="196"/>
      <c r="K84" s="197"/>
      <c r="L84" s="196"/>
      <c r="M84" s="197"/>
      <c r="N84" s="431"/>
      <c r="O84" s="351"/>
      <c r="P84" s="9"/>
    </row>
    <row r="85" spans="2:16" s="14" customFormat="1" x14ac:dyDescent="0.45">
      <c r="B85" s="7"/>
      <c r="C85" s="392"/>
      <c r="D85" s="361"/>
      <c r="E85" s="361"/>
      <c r="F85" s="361"/>
      <c r="G85" s="361"/>
      <c r="H85" s="316" t="s">
        <v>68</v>
      </c>
      <c r="I85" s="312" t="str">
        <f>IF('5'!O48&lt;&gt;"",'5'!O48,"")</f>
        <v/>
      </c>
      <c r="J85" s="196"/>
      <c r="K85" s="197"/>
      <c r="L85" s="196"/>
      <c r="M85" s="197"/>
      <c r="N85" s="431"/>
      <c r="O85" s="351"/>
      <c r="P85" s="9"/>
    </row>
    <row r="86" spans="2:16" s="14" customFormat="1" x14ac:dyDescent="0.45">
      <c r="B86" s="7"/>
      <c r="C86" s="392"/>
      <c r="D86" s="361"/>
      <c r="E86" s="361"/>
      <c r="F86" s="361"/>
      <c r="G86" s="361"/>
      <c r="H86" s="316" t="s">
        <v>69</v>
      </c>
      <c r="I86" s="312" t="str">
        <f>IF('5'!P48&lt;&gt;"",'5'!P48,"")</f>
        <v/>
      </c>
      <c r="J86" s="196"/>
      <c r="K86" s="197"/>
      <c r="L86" s="196"/>
      <c r="M86" s="197"/>
      <c r="N86" s="431"/>
      <c r="O86" s="351"/>
      <c r="P86" s="9"/>
    </row>
    <row r="87" spans="2:16" s="14" customFormat="1" ht="15.6" thickBot="1" x14ac:dyDescent="0.5">
      <c r="B87" s="7"/>
      <c r="C87" s="418"/>
      <c r="D87" s="362"/>
      <c r="E87" s="362"/>
      <c r="F87" s="362"/>
      <c r="G87" s="362"/>
      <c r="H87" s="310" t="s">
        <v>70</v>
      </c>
      <c r="I87" s="313" t="str">
        <f>IF('5'!Q48&lt;&gt;"",'5'!Q48,"")</f>
        <v/>
      </c>
      <c r="J87" s="198"/>
      <c r="K87" s="199"/>
      <c r="L87" s="198"/>
      <c r="M87" s="199"/>
      <c r="N87" s="432"/>
      <c r="O87" s="352"/>
      <c r="P87" s="9"/>
    </row>
    <row r="88" spans="2:16" s="14" customFormat="1" x14ac:dyDescent="0.45">
      <c r="B88" s="7"/>
      <c r="C88" s="417" t="str">
        <f>IF($A$1&gt;0,8,"")</f>
        <v/>
      </c>
      <c r="D88" s="360" t="str">
        <f>IF('1'!D20&lt;&gt;"",'1'!D20,"")</f>
        <v/>
      </c>
      <c r="E88" s="360" t="str">
        <f>IF('5'!F53&lt;&gt;"",'5'!F53,"")&amp;CHAR(10)&amp;IF('5'!F54&lt;&gt;"",'5'!F54,"")&amp;CHAR(10)&amp;IF('5'!F55&lt;&gt;"",'5'!F55,"")&amp;CHAR(10)&amp;IF('5'!F56&lt;&gt;"",'5'!F56,"")&amp;CHAR(10)&amp;IF('5'!F57&lt;&gt;"",'5'!F57,"")</f>
        <v xml:space="preserve">
</v>
      </c>
      <c r="F88" s="360" t="str">
        <f>IF('3'!G53="[選択]","","【A】"&amp;'3'!G53&amp;"（"&amp;'3'!H54&amp;"）"&amp;CHAR(10))&amp;IF('3'!I53="[選択]","","【B】"&amp;'3'!I53&amp;"（"&amp;'3'!J54&amp;"）"&amp;CHAR(10))&amp;IF('3'!K53="実施済","【C】"&amp;'3'!K53&amp;"（"&amp;'3'!L54&amp;"）"&amp;CHAR(10),"")&amp;IF('3'!M53="実施済","【D】"&amp;'3'!M53&amp;"（"&amp;'3'!N54&amp;"）"&amp;CHAR(10),"")</f>
        <v/>
      </c>
      <c r="G88" s="360" t="str">
        <f>IF('4'!G54="[選択]","","【a】"&amp;'4'!G54&amp;"（"&amp;'4'!H55&amp;"）"&amp;CHAR(10))&amp;IF('4'!I54="[選択]","","【b】"&amp;'4'!I54&amp;"（"&amp;'4'!J55&amp;"）"&amp;CHAR(10))&amp;IF('4'!K54="[選択]","","【c】"&amp;'4'!K54&amp;"（"&amp;'4'!L55&amp;"）"&amp;CHAR(10))&amp;IF('4'!M54="[選択]","","【d】"&amp;'4'!M54&amp;"（"&amp;'4'!N55&amp;"）"&amp;CHAR(10))&amp;IF('4'!O54="[選択]","","【e】"&amp;'4'!O54&amp;"（"&amp;'4'!P55&amp;"）"&amp;CHAR(10))&amp;IF('4'!Q54="[選択]","","【f】"&amp;'4'!Q54&amp;"（"&amp;'4'!R55&amp;"）"&amp;CHAR(10))&amp;IF('4'!S54="[選択]","","【g】"&amp;'4'!S54&amp;"（"&amp;'4'!T55&amp;"）"&amp;CHAR(10))&amp;IF('4'!U54="[選択]","","【h】"&amp;'4'!U54&amp;"（"&amp;'4'!V55&amp;"）")</f>
        <v/>
      </c>
      <c r="H88" s="309" t="s">
        <v>61</v>
      </c>
      <c r="I88" s="311" t="str">
        <f>IF('5'!H53&lt;&gt;"",'5'!H53,"")</f>
        <v/>
      </c>
      <c r="J88" s="194"/>
      <c r="K88" s="195"/>
      <c r="L88" s="194"/>
      <c r="M88" s="195"/>
      <c r="N88" s="429" t="str">
        <f>'4'!X54</f>
        <v>[選択]</v>
      </c>
      <c r="O88" s="350" t="str">
        <f>IF(N88="（a）",$R$16,IF(N88="（b）",$R$17,IF(N88="（c）",$R$18,IF(N88="（d）",$R$19,""))))</f>
        <v/>
      </c>
      <c r="P88" s="9"/>
    </row>
    <row r="89" spans="2:16" s="14" customFormat="1" x14ac:dyDescent="0.45">
      <c r="B89" s="7"/>
      <c r="C89" s="392"/>
      <c r="D89" s="361"/>
      <c r="E89" s="361"/>
      <c r="F89" s="361"/>
      <c r="G89" s="361"/>
      <c r="H89" s="316" t="s">
        <v>62</v>
      </c>
      <c r="I89" s="312" t="str">
        <f>IF('5'!I53&lt;&gt;"",'5'!I53,"")</f>
        <v/>
      </c>
      <c r="J89" s="196"/>
      <c r="K89" s="197"/>
      <c r="L89" s="196"/>
      <c r="M89" s="197"/>
      <c r="N89" s="431"/>
      <c r="O89" s="351"/>
      <c r="P89" s="9"/>
    </row>
    <row r="90" spans="2:16" s="14" customFormat="1" x14ac:dyDescent="0.45">
      <c r="B90" s="7"/>
      <c r="C90" s="392"/>
      <c r="D90" s="361"/>
      <c r="E90" s="361"/>
      <c r="F90" s="361"/>
      <c r="G90" s="361"/>
      <c r="H90" s="316" t="s">
        <v>63</v>
      </c>
      <c r="I90" s="312" t="str">
        <f>IF('5'!J53&lt;&gt;"",'5'!J53,"")</f>
        <v/>
      </c>
      <c r="J90" s="196"/>
      <c r="K90" s="197"/>
      <c r="L90" s="196"/>
      <c r="M90" s="197"/>
      <c r="N90" s="431"/>
      <c r="O90" s="351"/>
      <c r="P90" s="9"/>
    </row>
    <row r="91" spans="2:16" s="14" customFormat="1" x14ac:dyDescent="0.45">
      <c r="B91" s="7"/>
      <c r="C91" s="392"/>
      <c r="D91" s="361"/>
      <c r="E91" s="361"/>
      <c r="F91" s="361"/>
      <c r="G91" s="361"/>
      <c r="H91" s="316" t="s">
        <v>64</v>
      </c>
      <c r="I91" s="312" t="str">
        <f>IF('5'!K53&lt;&gt;"",'5'!K53,"")</f>
        <v/>
      </c>
      <c r="J91" s="196"/>
      <c r="K91" s="197"/>
      <c r="L91" s="196"/>
      <c r="M91" s="197"/>
      <c r="N91" s="431"/>
      <c r="O91" s="351"/>
      <c r="P91" s="9"/>
    </row>
    <row r="92" spans="2:16" s="14" customFormat="1" x14ac:dyDescent="0.45">
      <c r="B92" s="7"/>
      <c r="C92" s="392"/>
      <c r="D92" s="361"/>
      <c r="E92" s="361"/>
      <c r="F92" s="361"/>
      <c r="G92" s="361"/>
      <c r="H92" s="316" t="s">
        <v>65</v>
      </c>
      <c r="I92" s="312" t="str">
        <f>IF('5'!L53&lt;&gt;"",'5'!L53,"")</f>
        <v/>
      </c>
      <c r="J92" s="196"/>
      <c r="K92" s="197"/>
      <c r="L92" s="196"/>
      <c r="M92" s="197"/>
      <c r="N92" s="431"/>
      <c r="O92" s="351"/>
      <c r="P92" s="9"/>
    </row>
    <row r="93" spans="2:16" s="14" customFormat="1" x14ac:dyDescent="0.45">
      <c r="B93" s="7"/>
      <c r="C93" s="392"/>
      <c r="D93" s="361"/>
      <c r="E93" s="361"/>
      <c r="F93" s="361"/>
      <c r="G93" s="361"/>
      <c r="H93" s="316" t="s">
        <v>66</v>
      </c>
      <c r="I93" s="312" t="str">
        <f>IF('5'!M53&lt;&gt;"",'5'!M53,"")</f>
        <v/>
      </c>
      <c r="J93" s="196"/>
      <c r="K93" s="197"/>
      <c r="L93" s="196"/>
      <c r="M93" s="197"/>
      <c r="N93" s="431"/>
      <c r="O93" s="351"/>
      <c r="P93" s="9"/>
    </row>
    <row r="94" spans="2:16" s="14" customFormat="1" x14ac:dyDescent="0.45">
      <c r="B94" s="7"/>
      <c r="C94" s="392"/>
      <c r="D94" s="361"/>
      <c r="E94" s="361"/>
      <c r="F94" s="361"/>
      <c r="G94" s="361"/>
      <c r="H94" s="316" t="s">
        <v>67</v>
      </c>
      <c r="I94" s="312" t="str">
        <f>IF('5'!N53&lt;&gt;"",'5'!N53,"")</f>
        <v/>
      </c>
      <c r="J94" s="196"/>
      <c r="K94" s="197"/>
      <c r="L94" s="196"/>
      <c r="M94" s="197"/>
      <c r="N94" s="431"/>
      <c r="O94" s="351"/>
      <c r="P94" s="9"/>
    </row>
    <row r="95" spans="2:16" s="14" customFormat="1" x14ac:dyDescent="0.45">
      <c r="B95" s="7"/>
      <c r="C95" s="392"/>
      <c r="D95" s="361"/>
      <c r="E95" s="361"/>
      <c r="F95" s="361"/>
      <c r="G95" s="361"/>
      <c r="H95" s="316" t="s">
        <v>68</v>
      </c>
      <c r="I95" s="312" t="str">
        <f>IF('5'!O53&lt;&gt;"",'5'!O53,"")</f>
        <v/>
      </c>
      <c r="J95" s="196"/>
      <c r="K95" s="197"/>
      <c r="L95" s="196"/>
      <c r="M95" s="197"/>
      <c r="N95" s="431"/>
      <c r="O95" s="351"/>
      <c r="P95" s="9"/>
    </row>
    <row r="96" spans="2:16" s="14" customFormat="1" x14ac:dyDescent="0.45">
      <c r="B96" s="7"/>
      <c r="C96" s="392"/>
      <c r="D96" s="361"/>
      <c r="E96" s="361"/>
      <c r="F96" s="361"/>
      <c r="G96" s="361"/>
      <c r="H96" s="316" t="s">
        <v>69</v>
      </c>
      <c r="I96" s="312" t="str">
        <f>IF('5'!P53&lt;&gt;"",'5'!P53,"")</f>
        <v/>
      </c>
      <c r="J96" s="196"/>
      <c r="K96" s="197"/>
      <c r="L96" s="196"/>
      <c r="M96" s="197"/>
      <c r="N96" s="431"/>
      <c r="O96" s="351"/>
      <c r="P96" s="9"/>
    </row>
    <row r="97" spans="2:16" s="14" customFormat="1" ht="15.6" thickBot="1" x14ac:dyDescent="0.5">
      <c r="B97" s="7"/>
      <c r="C97" s="418"/>
      <c r="D97" s="362"/>
      <c r="E97" s="362"/>
      <c r="F97" s="362"/>
      <c r="G97" s="362"/>
      <c r="H97" s="310" t="s">
        <v>70</v>
      </c>
      <c r="I97" s="313" t="str">
        <f>IF('5'!Q53&lt;&gt;"",'5'!Q53,"")</f>
        <v/>
      </c>
      <c r="J97" s="198"/>
      <c r="K97" s="199"/>
      <c r="L97" s="198"/>
      <c r="M97" s="199"/>
      <c r="N97" s="432"/>
      <c r="O97" s="352"/>
      <c r="P97" s="9"/>
    </row>
    <row r="98" spans="2:16" s="14" customFormat="1" x14ac:dyDescent="0.45">
      <c r="B98" s="7"/>
      <c r="C98" s="417" t="str">
        <f>IF($A$1&gt;0,9,"")</f>
        <v/>
      </c>
      <c r="D98" s="360" t="str">
        <f>IF('1'!D21&lt;&gt;"",'1'!D21,"")</f>
        <v/>
      </c>
      <c r="E98" s="360" t="str">
        <f>IF('5'!F58&lt;&gt;"",'5'!F58,"")&amp;CHAR(10)&amp;IF('5'!F59&lt;&gt;"",'5'!F59,"")&amp;CHAR(10)&amp;IF('5'!F60&lt;&gt;"",'5'!F60,"")&amp;CHAR(10)&amp;IF('5'!F61&lt;&gt;"",'5'!F61,"")&amp;CHAR(10)&amp;IF('5'!F62&lt;&gt;"",'5'!F62,"")</f>
        <v xml:space="preserve">
</v>
      </c>
      <c r="F98" s="360" t="str">
        <f>IF('3'!G58="[選択]","","【A】"&amp;'3'!G58&amp;"（"&amp;'3'!H59&amp;"）"&amp;CHAR(10))&amp;IF('3'!I58="[選択]","","【B】"&amp;'3'!I58&amp;"（"&amp;'3'!J59&amp;"）"&amp;CHAR(10))&amp;IF('3'!K58="実施済","【C】"&amp;'3'!K58&amp;"（"&amp;'3'!L59&amp;"）"&amp;CHAR(10),"")&amp;IF('3'!M58="実施済","【D】"&amp;'3'!M58&amp;"（"&amp;'3'!N59&amp;"）"&amp;CHAR(10),"")</f>
        <v/>
      </c>
      <c r="G98" s="360" t="str">
        <f>IF('4'!G59="[選択]","","【a】"&amp;'4'!G59&amp;"（"&amp;'4'!H60&amp;"）"&amp;CHAR(10))&amp;IF('4'!I59="[選択]","","【b】"&amp;'4'!I59&amp;"（"&amp;'4'!J60&amp;"）"&amp;CHAR(10))&amp;IF('4'!K59="[選択]","","【c】"&amp;'4'!K59&amp;"（"&amp;'4'!L60&amp;"）"&amp;CHAR(10))&amp;IF('4'!M59="[選択]","","【d】"&amp;'4'!M59&amp;"（"&amp;'4'!N60&amp;"）"&amp;CHAR(10))&amp;IF('4'!O59="[選択]","","【e】"&amp;'4'!O59&amp;"（"&amp;'4'!P60&amp;"）"&amp;CHAR(10))&amp;IF('4'!Q59="[選択]","","【f】"&amp;'4'!Q59&amp;"（"&amp;'4'!R60&amp;"）"&amp;CHAR(10))&amp;IF('4'!S59="[選択]","","【g】"&amp;'4'!S59&amp;"（"&amp;'4'!T60&amp;"）"&amp;CHAR(10))&amp;IF('4'!U59="[選択]","","【h】"&amp;'4'!U59&amp;"（"&amp;'4'!V60&amp;"）")</f>
        <v/>
      </c>
      <c r="H98" s="309" t="s">
        <v>61</v>
      </c>
      <c r="I98" s="311" t="str">
        <f>IF('5'!H58&lt;&gt;"",'5'!H58,"")</f>
        <v/>
      </c>
      <c r="J98" s="194"/>
      <c r="K98" s="195"/>
      <c r="L98" s="194"/>
      <c r="M98" s="195"/>
      <c r="N98" s="429" t="str">
        <f>'4'!X59</f>
        <v>[選択]</v>
      </c>
      <c r="O98" s="350" t="str">
        <f>IF(N98="（a）",$R$16,IF(N98="（b）",$R$17,IF(N98="（c）",$R$18,IF(N98="（d）",$R$19,""))))</f>
        <v/>
      </c>
      <c r="P98" s="9"/>
    </row>
    <row r="99" spans="2:16" s="14" customFormat="1" x14ac:dyDescent="0.45">
      <c r="B99" s="7"/>
      <c r="C99" s="392"/>
      <c r="D99" s="361"/>
      <c r="E99" s="361"/>
      <c r="F99" s="361"/>
      <c r="G99" s="361"/>
      <c r="H99" s="316" t="s">
        <v>62</v>
      </c>
      <c r="I99" s="312" t="str">
        <f>IF('5'!I58&lt;&gt;"",'5'!I58,"")</f>
        <v/>
      </c>
      <c r="J99" s="196"/>
      <c r="K99" s="197"/>
      <c r="L99" s="196"/>
      <c r="M99" s="197"/>
      <c r="N99" s="431"/>
      <c r="O99" s="351"/>
      <c r="P99" s="9"/>
    </row>
    <row r="100" spans="2:16" s="14" customFormat="1" x14ac:dyDescent="0.45">
      <c r="B100" s="7"/>
      <c r="C100" s="392"/>
      <c r="D100" s="361"/>
      <c r="E100" s="361"/>
      <c r="F100" s="361"/>
      <c r="G100" s="361"/>
      <c r="H100" s="316" t="s">
        <v>63</v>
      </c>
      <c r="I100" s="312" t="str">
        <f>IF('5'!J58&lt;&gt;"",'5'!J58,"")</f>
        <v/>
      </c>
      <c r="J100" s="196"/>
      <c r="K100" s="197"/>
      <c r="L100" s="196"/>
      <c r="M100" s="197"/>
      <c r="N100" s="431"/>
      <c r="O100" s="351"/>
      <c r="P100" s="9"/>
    </row>
    <row r="101" spans="2:16" s="14" customFormat="1" x14ac:dyDescent="0.45">
      <c r="B101" s="7"/>
      <c r="C101" s="392"/>
      <c r="D101" s="361"/>
      <c r="E101" s="361"/>
      <c r="F101" s="361"/>
      <c r="G101" s="361"/>
      <c r="H101" s="316" t="s">
        <v>64</v>
      </c>
      <c r="I101" s="312" t="str">
        <f>IF('5'!K58&lt;&gt;"",'5'!K58,"")</f>
        <v/>
      </c>
      <c r="J101" s="196"/>
      <c r="K101" s="197"/>
      <c r="L101" s="196"/>
      <c r="M101" s="197"/>
      <c r="N101" s="431"/>
      <c r="O101" s="351"/>
      <c r="P101" s="9"/>
    </row>
    <row r="102" spans="2:16" s="14" customFormat="1" x14ac:dyDescent="0.45">
      <c r="B102" s="7"/>
      <c r="C102" s="392"/>
      <c r="D102" s="361"/>
      <c r="E102" s="361"/>
      <c r="F102" s="361"/>
      <c r="G102" s="361"/>
      <c r="H102" s="316" t="s">
        <v>65</v>
      </c>
      <c r="I102" s="312" t="str">
        <f>IF('5'!L58&lt;&gt;"",'5'!L58,"")</f>
        <v/>
      </c>
      <c r="J102" s="196"/>
      <c r="K102" s="197"/>
      <c r="L102" s="196"/>
      <c r="M102" s="197"/>
      <c r="N102" s="431"/>
      <c r="O102" s="351"/>
      <c r="P102" s="9"/>
    </row>
    <row r="103" spans="2:16" s="14" customFormat="1" x14ac:dyDescent="0.45">
      <c r="B103" s="7"/>
      <c r="C103" s="392"/>
      <c r="D103" s="361"/>
      <c r="E103" s="361"/>
      <c r="F103" s="361"/>
      <c r="G103" s="361"/>
      <c r="H103" s="316" t="s">
        <v>66</v>
      </c>
      <c r="I103" s="312" t="str">
        <f>IF('5'!M58&lt;&gt;"",'5'!M58,"")</f>
        <v/>
      </c>
      <c r="J103" s="196"/>
      <c r="K103" s="197"/>
      <c r="L103" s="196"/>
      <c r="M103" s="197"/>
      <c r="N103" s="431"/>
      <c r="O103" s="351"/>
      <c r="P103" s="9"/>
    </row>
    <row r="104" spans="2:16" s="14" customFormat="1" x14ac:dyDescent="0.45">
      <c r="B104" s="7"/>
      <c r="C104" s="392"/>
      <c r="D104" s="361"/>
      <c r="E104" s="361"/>
      <c r="F104" s="361"/>
      <c r="G104" s="361"/>
      <c r="H104" s="316" t="s">
        <v>67</v>
      </c>
      <c r="I104" s="312" t="str">
        <f>IF('5'!N58&lt;&gt;"",'5'!N58,"")</f>
        <v/>
      </c>
      <c r="J104" s="196"/>
      <c r="K104" s="197"/>
      <c r="L104" s="196"/>
      <c r="M104" s="197"/>
      <c r="N104" s="431"/>
      <c r="O104" s="351"/>
      <c r="P104" s="9"/>
    </row>
    <row r="105" spans="2:16" s="14" customFormat="1" x14ac:dyDescent="0.45">
      <c r="B105" s="7"/>
      <c r="C105" s="392"/>
      <c r="D105" s="361"/>
      <c r="E105" s="361"/>
      <c r="F105" s="361"/>
      <c r="G105" s="361"/>
      <c r="H105" s="316" t="s">
        <v>68</v>
      </c>
      <c r="I105" s="312" t="str">
        <f>IF('5'!O58&lt;&gt;"",'5'!O58,"")</f>
        <v/>
      </c>
      <c r="J105" s="196"/>
      <c r="K105" s="197"/>
      <c r="L105" s="196"/>
      <c r="M105" s="197"/>
      <c r="N105" s="431"/>
      <c r="O105" s="351"/>
      <c r="P105" s="9"/>
    </row>
    <row r="106" spans="2:16" s="14" customFormat="1" x14ac:dyDescent="0.45">
      <c r="B106" s="7"/>
      <c r="C106" s="392"/>
      <c r="D106" s="361"/>
      <c r="E106" s="361"/>
      <c r="F106" s="361"/>
      <c r="G106" s="361"/>
      <c r="H106" s="316" t="s">
        <v>69</v>
      </c>
      <c r="I106" s="312" t="str">
        <f>IF('5'!P58&lt;&gt;"",'5'!P58,"")</f>
        <v/>
      </c>
      <c r="J106" s="196"/>
      <c r="K106" s="197"/>
      <c r="L106" s="196"/>
      <c r="M106" s="197"/>
      <c r="N106" s="431"/>
      <c r="O106" s="351"/>
      <c r="P106" s="9"/>
    </row>
    <row r="107" spans="2:16" s="14" customFormat="1" ht="15.6" thickBot="1" x14ac:dyDescent="0.5">
      <c r="B107" s="7"/>
      <c r="C107" s="418"/>
      <c r="D107" s="362"/>
      <c r="E107" s="362"/>
      <c r="F107" s="362"/>
      <c r="G107" s="362"/>
      <c r="H107" s="310" t="s">
        <v>70</v>
      </c>
      <c r="I107" s="313" t="str">
        <f>IF('5'!Q58&lt;&gt;"",'5'!Q58,"")</f>
        <v/>
      </c>
      <c r="J107" s="198"/>
      <c r="K107" s="199"/>
      <c r="L107" s="198"/>
      <c r="M107" s="199"/>
      <c r="N107" s="432"/>
      <c r="O107" s="352"/>
      <c r="P107" s="9"/>
    </row>
    <row r="108" spans="2:16" s="14" customFormat="1" x14ac:dyDescent="0.45">
      <c r="B108" s="7"/>
      <c r="C108" s="417" t="str">
        <f>IF($A$1&gt;0,10,"")</f>
        <v/>
      </c>
      <c r="D108" s="360" t="str">
        <f>IF('1'!D22&lt;&gt;"",'1'!D22,"")</f>
        <v/>
      </c>
      <c r="E108" s="360" t="str">
        <f>IF('5'!F63&lt;&gt;"",'5'!F63,"")&amp;CHAR(10)&amp;IF('5'!F64&lt;&gt;"",'5'!F64,"")&amp;CHAR(10)&amp;IF('5'!F65&lt;&gt;"",'5'!F65,"")&amp;CHAR(10)&amp;IF('5'!F66&lt;&gt;"",'5'!F66,"")&amp;CHAR(10)&amp;IF('5'!F67&lt;&gt;"",'5'!F67,"")</f>
        <v xml:space="preserve">
</v>
      </c>
      <c r="F108" s="360" t="str">
        <f>IF('3'!G63="[選択]","","【A】"&amp;'3'!G63&amp;"（"&amp;'3'!H64&amp;"）"&amp;CHAR(10))&amp;IF('3'!I63="[選択]","","【B】"&amp;'3'!I63&amp;"（"&amp;'3'!J64&amp;"）"&amp;CHAR(10))&amp;IF('3'!K63="実施済","【C】"&amp;'3'!K63&amp;"（"&amp;'3'!L64&amp;"）"&amp;CHAR(10),"")&amp;IF('3'!M63="実施済","【D】"&amp;'3'!M63&amp;"（"&amp;'3'!N64&amp;"）"&amp;CHAR(10),"")</f>
        <v/>
      </c>
      <c r="G108" s="360" t="str">
        <f>IF('4'!G64="[選択]","","【a】"&amp;'4'!G64&amp;"（"&amp;'4'!H65&amp;"）"&amp;CHAR(10))&amp;IF('4'!I64="[選択]","","【b】"&amp;'4'!I64&amp;"（"&amp;'4'!J65&amp;"）"&amp;CHAR(10))&amp;IF('4'!K64="[選択]","","【c】"&amp;'4'!K64&amp;"（"&amp;'4'!L65&amp;"）"&amp;CHAR(10))&amp;IF('4'!M64="[選択]","","【d】"&amp;'4'!M64&amp;"（"&amp;'4'!N65&amp;"）"&amp;CHAR(10))&amp;IF('4'!O64="[選択]","","【e】"&amp;'4'!O64&amp;"（"&amp;'4'!P65&amp;"）"&amp;CHAR(10))&amp;IF('4'!Q64="[選択]","","【f】"&amp;'4'!Q64&amp;"（"&amp;'4'!R65&amp;"）"&amp;CHAR(10))&amp;IF('4'!S64="[選択]","","【g】"&amp;'4'!S64&amp;"（"&amp;'4'!T65&amp;"）"&amp;CHAR(10))&amp;IF('4'!U64="[選択]","","【h】"&amp;'4'!U64&amp;"（"&amp;'4'!V65&amp;"）")</f>
        <v/>
      </c>
      <c r="H108" s="309" t="s">
        <v>61</v>
      </c>
      <c r="I108" s="311" t="str">
        <f>IF('5'!H63&lt;&gt;"",'5'!H63,"")</f>
        <v/>
      </c>
      <c r="J108" s="194"/>
      <c r="K108" s="195"/>
      <c r="L108" s="194"/>
      <c r="M108" s="195"/>
      <c r="N108" s="429" t="str">
        <f>'4'!X64</f>
        <v>[選択]</v>
      </c>
      <c r="O108" s="350" t="str">
        <f>IF(N108="（a）",$R$16,IF(N108="（b）",$R$17,IF(N108="（c）",$R$18,IF(N108="（d）",$R$19,""))))</f>
        <v/>
      </c>
      <c r="P108" s="9"/>
    </row>
    <row r="109" spans="2:16" s="14" customFormat="1" x14ac:dyDescent="0.45">
      <c r="B109" s="7"/>
      <c r="C109" s="392"/>
      <c r="D109" s="361"/>
      <c r="E109" s="361"/>
      <c r="F109" s="361"/>
      <c r="G109" s="361"/>
      <c r="H109" s="316" t="s">
        <v>62</v>
      </c>
      <c r="I109" s="312" t="str">
        <f>IF('5'!I63&lt;&gt;"",'5'!I63,"")</f>
        <v/>
      </c>
      <c r="J109" s="196"/>
      <c r="K109" s="197"/>
      <c r="L109" s="196"/>
      <c r="M109" s="197"/>
      <c r="N109" s="431"/>
      <c r="O109" s="351"/>
      <c r="P109" s="9"/>
    </row>
    <row r="110" spans="2:16" s="14" customFormat="1" x14ac:dyDescent="0.45">
      <c r="B110" s="7"/>
      <c r="C110" s="392"/>
      <c r="D110" s="361"/>
      <c r="E110" s="361"/>
      <c r="F110" s="361"/>
      <c r="G110" s="361"/>
      <c r="H110" s="316" t="s">
        <v>63</v>
      </c>
      <c r="I110" s="312" t="str">
        <f>IF('5'!J63&lt;&gt;"",'5'!J63,"")</f>
        <v/>
      </c>
      <c r="J110" s="196"/>
      <c r="K110" s="197"/>
      <c r="L110" s="196"/>
      <c r="M110" s="197"/>
      <c r="N110" s="431"/>
      <c r="O110" s="351"/>
      <c r="P110" s="9"/>
    </row>
    <row r="111" spans="2:16" s="14" customFormat="1" x14ac:dyDescent="0.45">
      <c r="B111" s="7"/>
      <c r="C111" s="392"/>
      <c r="D111" s="361"/>
      <c r="E111" s="361"/>
      <c r="F111" s="361"/>
      <c r="G111" s="361"/>
      <c r="H111" s="316" t="s">
        <v>64</v>
      </c>
      <c r="I111" s="312" t="str">
        <f>IF('5'!K63&lt;&gt;"",'5'!K63,"")</f>
        <v/>
      </c>
      <c r="J111" s="196"/>
      <c r="K111" s="197"/>
      <c r="L111" s="196"/>
      <c r="M111" s="197"/>
      <c r="N111" s="431"/>
      <c r="O111" s="351"/>
      <c r="P111" s="9"/>
    </row>
    <row r="112" spans="2:16" s="14" customFormat="1" x14ac:dyDescent="0.45">
      <c r="B112" s="7"/>
      <c r="C112" s="392"/>
      <c r="D112" s="361"/>
      <c r="E112" s="361"/>
      <c r="F112" s="361"/>
      <c r="G112" s="361"/>
      <c r="H112" s="316" t="s">
        <v>65</v>
      </c>
      <c r="I112" s="312" t="str">
        <f>IF('5'!L63&lt;&gt;"",'5'!L63,"")</f>
        <v/>
      </c>
      <c r="J112" s="196"/>
      <c r="K112" s="197"/>
      <c r="L112" s="196"/>
      <c r="M112" s="197"/>
      <c r="N112" s="431"/>
      <c r="O112" s="351"/>
      <c r="P112" s="9"/>
    </row>
    <row r="113" spans="2:16" s="14" customFormat="1" x14ac:dyDescent="0.45">
      <c r="B113" s="7"/>
      <c r="C113" s="392"/>
      <c r="D113" s="361"/>
      <c r="E113" s="361"/>
      <c r="F113" s="361"/>
      <c r="G113" s="361"/>
      <c r="H113" s="316" t="s">
        <v>66</v>
      </c>
      <c r="I113" s="312" t="str">
        <f>IF('5'!M63&lt;&gt;"",'5'!M63,"")</f>
        <v/>
      </c>
      <c r="J113" s="196"/>
      <c r="K113" s="197"/>
      <c r="L113" s="196"/>
      <c r="M113" s="197"/>
      <c r="N113" s="431"/>
      <c r="O113" s="351"/>
      <c r="P113" s="9"/>
    </row>
    <row r="114" spans="2:16" s="14" customFormat="1" x14ac:dyDescent="0.45">
      <c r="B114" s="7"/>
      <c r="C114" s="392"/>
      <c r="D114" s="361"/>
      <c r="E114" s="361"/>
      <c r="F114" s="361"/>
      <c r="G114" s="361"/>
      <c r="H114" s="316" t="s">
        <v>67</v>
      </c>
      <c r="I114" s="312" t="str">
        <f>IF('5'!N63&lt;&gt;"",'5'!N63,"")</f>
        <v/>
      </c>
      <c r="J114" s="196"/>
      <c r="K114" s="197"/>
      <c r="L114" s="196"/>
      <c r="M114" s="197"/>
      <c r="N114" s="431"/>
      <c r="O114" s="351"/>
      <c r="P114" s="9"/>
    </row>
    <row r="115" spans="2:16" s="14" customFormat="1" x14ac:dyDescent="0.45">
      <c r="B115" s="7"/>
      <c r="C115" s="392"/>
      <c r="D115" s="361"/>
      <c r="E115" s="361"/>
      <c r="F115" s="361"/>
      <c r="G115" s="361"/>
      <c r="H115" s="316" t="s">
        <v>68</v>
      </c>
      <c r="I115" s="312" t="str">
        <f>IF('5'!O63&lt;&gt;"",'5'!O63,"")</f>
        <v/>
      </c>
      <c r="J115" s="196"/>
      <c r="K115" s="197"/>
      <c r="L115" s="196"/>
      <c r="M115" s="197"/>
      <c r="N115" s="431"/>
      <c r="O115" s="351"/>
      <c r="P115" s="9"/>
    </row>
    <row r="116" spans="2:16" s="14" customFormat="1" x14ac:dyDescent="0.45">
      <c r="B116" s="7"/>
      <c r="C116" s="392"/>
      <c r="D116" s="361"/>
      <c r="E116" s="361"/>
      <c r="F116" s="361"/>
      <c r="G116" s="361"/>
      <c r="H116" s="316" t="s">
        <v>69</v>
      </c>
      <c r="I116" s="312" t="str">
        <f>IF('5'!P63&lt;&gt;"",'5'!P63,"")</f>
        <v/>
      </c>
      <c r="J116" s="196"/>
      <c r="K116" s="197"/>
      <c r="L116" s="196"/>
      <c r="M116" s="197"/>
      <c r="N116" s="431"/>
      <c r="O116" s="351"/>
      <c r="P116" s="9"/>
    </row>
    <row r="117" spans="2:16" s="14" customFormat="1" ht="15.6" thickBot="1" x14ac:dyDescent="0.5">
      <c r="B117" s="7"/>
      <c r="C117" s="418"/>
      <c r="D117" s="362"/>
      <c r="E117" s="362"/>
      <c r="F117" s="362"/>
      <c r="G117" s="362"/>
      <c r="H117" s="310" t="s">
        <v>70</v>
      </c>
      <c r="I117" s="313" t="str">
        <f>IF('5'!Q63&lt;&gt;"",'5'!Q63,"")</f>
        <v/>
      </c>
      <c r="J117" s="198"/>
      <c r="K117" s="199"/>
      <c r="L117" s="198"/>
      <c r="M117" s="199"/>
      <c r="N117" s="432"/>
      <c r="O117" s="352"/>
      <c r="P117" s="9"/>
    </row>
    <row r="118" spans="2:16" s="14" customFormat="1" x14ac:dyDescent="0.45">
      <c r="B118" s="7"/>
      <c r="C118" s="417" t="str">
        <f>IF($A$1&gt;0,11,"")</f>
        <v/>
      </c>
      <c r="D118" s="360" t="str">
        <f>IF('1'!D23&lt;&gt;"",'1'!D23,"")</f>
        <v/>
      </c>
      <c r="E118" s="360" t="str">
        <f>IF('5'!F68&lt;&gt;"",'5'!F68,"")&amp;CHAR(10)&amp;IF('5'!F69&lt;&gt;"",'5'!F69,"")&amp;CHAR(10)&amp;IF('5'!F70&lt;&gt;"",'5'!F70,"")&amp;CHAR(10)&amp;IF('5'!F71&lt;&gt;"",'5'!F71,"")&amp;CHAR(10)&amp;IF('5'!F72&lt;&gt;"",'5'!F72,"")</f>
        <v xml:space="preserve">
</v>
      </c>
      <c r="F118" s="360" t="str">
        <f>IF('3'!G68="[選択]","","【A】"&amp;'3'!G68&amp;"（"&amp;'3'!H69&amp;"）"&amp;CHAR(10))&amp;IF('3'!I68="[選択]","","【B】"&amp;'3'!I68&amp;"（"&amp;'3'!J69&amp;"）"&amp;CHAR(10))&amp;IF('3'!K68="実施済","【C】"&amp;'3'!K68&amp;"（"&amp;'3'!L69&amp;"）"&amp;CHAR(10),"")&amp;IF('3'!M68="実施済","【D】"&amp;'3'!M68&amp;"（"&amp;'3'!N69&amp;"）"&amp;CHAR(10),"")</f>
        <v/>
      </c>
      <c r="G118" s="360" t="str">
        <f>IF('4'!G69="[選択]","","【a】"&amp;'4'!G69&amp;"（"&amp;'4'!H70&amp;"）"&amp;CHAR(10))&amp;IF('4'!I69="[選択]","","【b】"&amp;'4'!I69&amp;"（"&amp;'4'!J70&amp;"）"&amp;CHAR(10))&amp;IF('4'!K69="[選択]","","【c】"&amp;'4'!K69&amp;"（"&amp;'4'!L70&amp;"）"&amp;CHAR(10))&amp;IF('4'!M69="[選択]","","【d】"&amp;'4'!M69&amp;"（"&amp;'4'!N70&amp;"）"&amp;CHAR(10))&amp;IF('4'!O69="[選択]","","【e】"&amp;'4'!O69&amp;"（"&amp;'4'!P70&amp;"）"&amp;CHAR(10))&amp;IF('4'!Q69="[選択]","","【f】"&amp;'4'!Q69&amp;"（"&amp;'4'!R70&amp;"）"&amp;CHAR(10))&amp;IF('4'!S69="[選択]","","【g】"&amp;'4'!S69&amp;"（"&amp;'4'!T70&amp;"）"&amp;CHAR(10))&amp;IF('4'!U69="[選択]","","【h】"&amp;'4'!U69&amp;"（"&amp;'4'!V70&amp;"）")</f>
        <v/>
      </c>
      <c r="H118" s="309" t="s">
        <v>61</v>
      </c>
      <c r="I118" s="311" t="str">
        <f>IF('5'!H68&lt;&gt;"",'5'!H68,"")</f>
        <v/>
      </c>
      <c r="J118" s="194"/>
      <c r="K118" s="195"/>
      <c r="L118" s="194"/>
      <c r="M118" s="195"/>
      <c r="N118" s="429" t="str">
        <f>'4'!X69</f>
        <v>[選択]</v>
      </c>
      <c r="O118" s="350" t="str">
        <f>IF(N118="（a）",$R$16,IF(N118="（b）",$R$17,IF(N118="（c）",$R$18,IF(N118="（d）",$R$19,""))))</f>
        <v/>
      </c>
      <c r="P118" s="9"/>
    </row>
    <row r="119" spans="2:16" s="14" customFormat="1" x14ac:dyDescent="0.45">
      <c r="B119" s="7"/>
      <c r="C119" s="392"/>
      <c r="D119" s="361"/>
      <c r="E119" s="361"/>
      <c r="F119" s="361"/>
      <c r="G119" s="361"/>
      <c r="H119" s="316" t="s">
        <v>62</v>
      </c>
      <c r="I119" s="312" t="str">
        <f>IF('5'!I68&lt;&gt;"",'5'!I68,"")</f>
        <v/>
      </c>
      <c r="J119" s="196"/>
      <c r="K119" s="197"/>
      <c r="L119" s="196"/>
      <c r="M119" s="197"/>
      <c r="N119" s="431"/>
      <c r="O119" s="351"/>
      <c r="P119" s="9"/>
    </row>
    <row r="120" spans="2:16" s="14" customFormat="1" x14ac:dyDescent="0.45">
      <c r="B120" s="7"/>
      <c r="C120" s="392"/>
      <c r="D120" s="361"/>
      <c r="E120" s="361"/>
      <c r="F120" s="361"/>
      <c r="G120" s="361"/>
      <c r="H120" s="316" t="s">
        <v>63</v>
      </c>
      <c r="I120" s="312" t="str">
        <f>IF('5'!J68&lt;&gt;"",'5'!J68,"")</f>
        <v/>
      </c>
      <c r="J120" s="196"/>
      <c r="K120" s="197"/>
      <c r="L120" s="196"/>
      <c r="M120" s="197"/>
      <c r="N120" s="431"/>
      <c r="O120" s="351"/>
      <c r="P120" s="9"/>
    </row>
    <row r="121" spans="2:16" s="14" customFormat="1" x14ac:dyDescent="0.45">
      <c r="B121" s="7"/>
      <c r="C121" s="392"/>
      <c r="D121" s="361"/>
      <c r="E121" s="361"/>
      <c r="F121" s="361"/>
      <c r="G121" s="361"/>
      <c r="H121" s="316" t="s">
        <v>64</v>
      </c>
      <c r="I121" s="312" t="str">
        <f>IF('5'!K68&lt;&gt;"",'5'!K68,"")</f>
        <v/>
      </c>
      <c r="J121" s="196"/>
      <c r="K121" s="197"/>
      <c r="L121" s="196"/>
      <c r="M121" s="197"/>
      <c r="N121" s="431"/>
      <c r="O121" s="351"/>
      <c r="P121" s="9"/>
    </row>
    <row r="122" spans="2:16" s="14" customFormat="1" x14ac:dyDescent="0.45">
      <c r="B122" s="7"/>
      <c r="C122" s="392"/>
      <c r="D122" s="361"/>
      <c r="E122" s="361"/>
      <c r="F122" s="361"/>
      <c r="G122" s="361"/>
      <c r="H122" s="316" t="s">
        <v>65</v>
      </c>
      <c r="I122" s="312" t="str">
        <f>IF('5'!L68&lt;&gt;"",'5'!L68,"")</f>
        <v/>
      </c>
      <c r="J122" s="196"/>
      <c r="K122" s="197"/>
      <c r="L122" s="196"/>
      <c r="M122" s="197"/>
      <c r="N122" s="431"/>
      <c r="O122" s="351"/>
      <c r="P122" s="9"/>
    </row>
    <row r="123" spans="2:16" s="14" customFormat="1" x14ac:dyDescent="0.45">
      <c r="B123" s="7"/>
      <c r="C123" s="392"/>
      <c r="D123" s="361"/>
      <c r="E123" s="361"/>
      <c r="F123" s="361"/>
      <c r="G123" s="361"/>
      <c r="H123" s="316" t="s">
        <v>66</v>
      </c>
      <c r="I123" s="312" t="str">
        <f>IF('5'!M68&lt;&gt;"",'5'!M68,"")</f>
        <v/>
      </c>
      <c r="J123" s="196"/>
      <c r="K123" s="197"/>
      <c r="L123" s="196"/>
      <c r="M123" s="197"/>
      <c r="N123" s="431"/>
      <c r="O123" s="351"/>
      <c r="P123" s="9"/>
    </row>
    <row r="124" spans="2:16" s="14" customFormat="1" x14ac:dyDescent="0.45">
      <c r="B124" s="7"/>
      <c r="C124" s="392"/>
      <c r="D124" s="361"/>
      <c r="E124" s="361"/>
      <c r="F124" s="361"/>
      <c r="G124" s="361"/>
      <c r="H124" s="316" t="s">
        <v>67</v>
      </c>
      <c r="I124" s="312" t="str">
        <f>IF('5'!N68&lt;&gt;"",'5'!N68,"")</f>
        <v/>
      </c>
      <c r="J124" s="196"/>
      <c r="K124" s="197"/>
      <c r="L124" s="196"/>
      <c r="M124" s="197"/>
      <c r="N124" s="431"/>
      <c r="O124" s="351"/>
      <c r="P124" s="9"/>
    </row>
    <row r="125" spans="2:16" s="14" customFormat="1" x14ac:dyDescent="0.45">
      <c r="B125" s="7"/>
      <c r="C125" s="392"/>
      <c r="D125" s="361"/>
      <c r="E125" s="361"/>
      <c r="F125" s="361"/>
      <c r="G125" s="361"/>
      <c r="H125" s="316" t="s">
        <v>68</v>
      </c>
      <c r="I125" s="312" t="str">
        <f>IF('5'!O68&lt;&gt;"",'5'!O68,"")</f>
        <v/>
      </c>
      <c r="J125" s="196"/>
      <c r="K125" s="197"/>
      <c r="L125" s="196"/>
      <c r="M125" s="197"/>
      <c r="N125" s="431"/>
      <c r="O125" s="351"/>
      <c r="P125" s="9"/>
    </row>
    <row r="126" spans="2:16" s="14" customFormat="1" x14ac:dyDescent="0.45">
      <c r="B126" s="7"/>
      <c r="C126" s="392"/>
      <c r="D126" s="361"/>
      <c r="E126" s="361"/>
      <c r="F126" s="361"/>
      <c r="G126" s="361"/>
      <c r="H126" s="316" t="s">
        <v>69</v>
      </c>
      <c r="I126" s="312" t="str">
        <f>IF('5'!P68&lt;&gt;"",'5'!P68,"")</f>
        <v/>
      </c>
      <c r="J126" s="196"/>
      <c r="K126" s="197"/>
      <c r="L126" s="196"/>
      <c r="M126" s="197"/>
      <c r="N126" s="431"/>
      <c r="O126" s="351"/>
      <c r="P126" s="9"/>
    </row>
    <row r="127" spans="2:16" s="14" customFormat="1" ht="15.6" thickBot="1" x14ac:dyDescent="0.5">
      <c r="B127" s="7"/>
      <c r="C127" s="418"/>
      <c r="D127" s="362"/>
      <c r="E127" s="362"/>
      <c r="F127" s="362"/>
      <c r="G127" s="362"/>
      <c r="H127" s="310" t="s">
        <v>70</v>
      </c>
      <c r="I127" s="313" t="str">
        <f>IF('5'!Q68&lt;&gt;"",'5'!Q68,"")</f>
        <v/>
      </c>
      <c r="J127" s="198"/>
      <c r="K127" s="199"/>
      <c r="L127" s="198"/>
      <c r="M127" s="199"/>
      <c r="N127" s="432"/>
      <c r="O127" s="352"/>
      <c r="P127" s="9"/>
    </row>
    <row r="128" spans="2:16" s="14" customFormat="1" x14ac:dyDescent="0.45">
      <c r="B128" s="7"/>
      <c r="C128" s="417" t="str">
        <f>IF($A$1&gt;0,12,"")</f>
        <v/>
      </c>
      <c r="D128" s="360" t="str">
        <f>IF('1'!D24&lt;&gt;"",'1'!D24,"")</f>
        <v/>
      </c>
      <c r="E128" s="360" t="str">
        <f>IF('5'!F73&lt;&gt;"",'5'!F73,"")&amp;CHAR(10)&amp;IF('5'!F74&lt;&gt;"",'5'!F74,"")&amp;CHAR(10)&amp;IF('5'!F75&lt;&gt;"",'5'!F75,"")&amp;CHAR(10)&amp;IF('5'!F76&lt;&gt;"",'5'!F76,"")&amp;CHAR(10)&amp;IF('5'!F77&lt;&gt;"",'5'!F77,"")</f>
        <v xml:space="preserve">
</v>
      </c>
      <c r="F128" s="360" t="str">
        <f>IF('3'!G73="[選択]","","【A】"&amp;'3'!G73&amp;"（"&amp;'3'!H74&amp;"）"&amp;CHAR(10))&amp;IF('3'!I73="[選択]","","【B】"&amp;'3'!I73&amp;"（"&amp;'3'!J74&amp;"）"&amp;CHAR(10))&amp;IF('3'!K73="実施済","【C】"&amp;'3'!K73&amp;"（"&amp;'3'!L74&amp;"）"&amp;CHAR(10),"")&amp;IF('3'!M73="実施済","【D】"&amp;'3'!M73&amp;"（"&amp;'3'!N74&amp;"）"&amp;CHAR(10),"")</f>
        <v/>
      </c>
      <c r="G128" s="360" t="str">
        <f>IF('4'!G74="[選択]","","【a】"&amp;'4'!G74&amp;"（"&amp;'4'!H75&amp;"）"&amp;CHAR(10))&amp;IF('4'!I74="[選択]","","【b】"&amp;'4'!I74&amp;"（"&amp;'4'!J75&amp;"）"&amp;CHAR(10))&amp;IF('4'!K74="[選択]","","【c】"&amp;'4'!K74&amp;"（"&amp;'4'!L75&amp;"）"&amp;CHAR(10))&amp;IF('4'!M74="[選択]","","【d】"&amp;'4'!M74&amp;"（"&amp;'4'!N75&amp;"）"&amp;CHAR(10))&amp;IF('4'!O74="[選択]","","【e】"&amp;'4'!O74&amp;"（"&amp;'4'!P75&amp;"）"&amp;CHAR(10))&amp;IF('4'!Q74="[選択]","","【f】"&amp;'4'!Q74&amp;"（"&amp;'4'!R75&amp;"）"&amp;CHAR(10))&amp;IF('4'!S74="[選択]","","【g】"&amp;'4'!S74&amp;"（"&amp;'4'!T75&amp;"）"&amp;CHAR(10))&amp;IF('4'!U74="[選択]","","【h】"&amp;'4'!U74&amp;"（"&amp;'4'!V75&amp;"）")</f>
        <v/>
      </c>
      <c r="H128" s="309" t="s">
        <v>61</v>
      </c>
      <c r="I128" s="311" t="str">
        <f>IF('5'!H73&lt;&gt;"",'5'!H73,"")</f>
        <v/>
      </c>
      <c r="J128" s="194"/>
      <c r="K128" s="195"/>
      <c r="L128" s="194"/>
      <c r="M128" s="195"/>
      <c r="N128" s="429" t="str">
        <f>'4'!X74</f>
        <v>[選択]</v>
      </c>
      <c r="O128" s="350" t="str">
        <f>IF(N128="（a）",$R$16,IF(N128="（b）",$R$17,IF(N128="（c）",$R$18,IF(N128="（d）",$R$19,""))))</f>
        <v/>
      </c>
      <c r="P128" s="9"/>
    </row>
    <row r="129" spans="2:16" s="14" customFormat="1" x14ac:dyDescent="0.45">
      <c r="B129" s="7"/>
      <c r="C129" s="392"/>
      <c r="D129" s="361"/>
      <c r="E129" s="361"/>
      <c r="F129" s="361"/>
      <c r="G129" s="361"/>
      <c r="H129" s="316" t="s">
        <v>62</v>
      </c>
      <c r="I129" s="312" t="str">
        <f>IF('5'!I73&lt;&gt;"",'5'!I73,"")</f>
        <v/>
      </c>
      <c r="J129" s="196"/>
      <c r="K129" s="197"/>
      <c r="L129" s="196"/>
      <c r="M129" s="197"/>
      <c r="N129" s="431"/>
      <c r="O129" s="351"/>
      <c r="P129" s="9"/>
    </row>
    <row r="130" spans="2:16" s="14" customFormat="1" x14ac:dyDescent="0.45">
      <c r="B130" s="7"/>
      <c r="C130" s="392"/>
      <c r="D130" s="361"/>
      <c r="E130" s="361"/>
      <c r="F130" s="361"/>
      <c r="G130" s="361"/>
      <c r="H130" s="316" t="s">
        <v>63</v>
      </c>
      <c r="I130" s="312" t="str">
        <f>IF('5'!J73&lt;&gt;"",'5'!J73,"")</f>
        <v/>
      </c>
      <c r="J130" s="196"/>
      <c r="K130" s="197"/>
      <c r="L130" s="196"/>
      <c r="M130" s="197"/>
      <c r="N130" s="431"/>
      <c r="O130" s="351"/>
      <c r="P130" s="9"/>
    </row>
    <row r="131" spans="2:16" s="14" customFormat="1" x14ac:dyDescent="0.45">
      <c r="B131" s="7"/>
      <c r="C131" s="392"/>
      <c r="D131" s="361"/>
      <c r="E131" s="361"/>
      <c r="F131" s="361"/>
      <c r="G131" s="361"/>
      <c r="H131" s="316" t="s">
        <v>64</v>
      </c>
      <c r="I131" s="312" t="str">
        <f>IF('5'!K73&lt;&gt;"",'5'!K73,"")</f>
        <v/>
      </c>
      <c r="J131" s="196"/>
      <c r="K131" s="197"/>
      <c r="L131" s="196"/>
      <c r="M131" s="197"/>
      <c r="N131" s="431"/>
      <c r="O131" s="351"/>
      <c r="P131" s="9"/>
    </row>
    <row r="132" spans="2:16" s="14" customFormat="1" x14ac:dyDescent="0.45">
      <c r="B132" s="7"/>
      <c r="C132" s="392"/>
      <c r="D132" s="361"/>
      <c r="E132" s="361"/>
      <c r="F132" s="361"/>
      <c r="G132" s="361"/>
      <c r="H132" s="316" t="s">
        <v>65</v>
      </c>
      <c r="I132" s="312" t="str">
        <f>IF('5'!L73&lt;&gt;"",'5'!L73,"")</f>
        <v/>
      </c>
      <c r="J132" s="196"/>
      <c r="K132" s="197"/>
      <c r="L132" s="196"/>
      <c r="M132" s="197"/>
      <c r="N132" s="431"/>
      <c r="O132" s="351"/>
      <c r="P132" s="9"/>
    </row>
    <row r="133" spans="2:16" s="14" customFormat="1" x14ac:dyDescent="0.45">
      <c r="B133" s="7"/>
      <c r="C133" s="392"/>
      <c r="D133" s="361"/>
      <c r="E133" s="361"/>
      <c r="F133" s="361"/>
      <c r="G133" s="361"/>
      <c r="H133" s="316" t="s">
        <v>66</v>
      </c>
      <c r="I133" s="312" t="str">
        <f>IF('5'!M73&lt;&gt;"",'5'!M73,"")</f>
        <v/>
      </c>
      <c r="J133" s="196"/>
      <c r="K133" s="197"/>
      <c r="L133" s="196"/>
      <c r="M133" s="197"/>
      <c r="N133" s="431"/>
      <c r="O133" s="351"/>
      <c r="P133" s="9"/>
    </row>
    <row r="134" spans="2:16" s="14" customFormat="1" x14ac:dyDescent="0.45">
      <c r="B134" s="7"/>
      <c r="C134" s="392"/>
      <c r="D134" s="361"/>
      <c r="E134" s="361"/>
      <c r="F134" s="361"/>
      <c r="G134" s="361"/>
      <c r="H134" s="316" t="s">
        <v>67</v>
      </c>
      <c r="I134" s="312" t="str">
        <f>IF('5'!N73&lt;&gt;"",'5'!N73,"")</f>
        <v/>
      </c>
      <c r="J134" s="196"/>
      <c r="K134" s="197"/>
      <c r="L134" s="196"/>
      <c r="M134" s="197"/>
      <c r="N134" s="431"/>
      <c r="O134" s="351"/>
      <c r="P134" s="9"/>
    </row>
    <row r="135" spans="2:16" s="14" customFormat="1" x14ac:dyDescent="0.45">
      <c r="B135" s="7"/>
      <c r="C135" s="392"/>
      <c r="D135" s="361"/>
      <c r="E135" s="361"/>
      <c r="F135" s="361"/>
      <c r="G135" s="361"/>
      <c r="H135" s="316" t="s">
        <v>68</v>
      </c>
      <c r="I135" s="312" t="str">
        <f>IF('5'!O73&lt;&gt;"",'5'!O73,"")</f>
        <v/>
      </c>
      <c r="J135" s="196"/>
      <c r="K135" s="197"/>
      <c r="L135" s="196"/>
      <c r="M135" s="197"/>
      <c r="N135" s="431"/>
      <c r="O135" s="351"/>
      <c r="P135" s="9"/>
    </row>
    <row r="136" spans="2:16" s="14" customFormat="1" x14ac:dyDescent="0.45">
      <c r="B136" s="7"/>
      <c r="C136" s="392"/>
      <c r="D136" s="361"/>
      <c r="E136" s="361"/>
      <c r="F136" s="361"/>
      <c r="G136" s="361"/>
      <c r="H136" s="316" t="s">
        <v>69</v>
      </c>
      <c r="I136" s="312" t="str">
        <f>IF('5'!P73&lt;&gt;"",'5'!P73,"")</f>
        <v/>
      </c>
      <c r="J136" s="196"/>
      <c r="K136" s="197"/>
      <c r="L136" s="196"/>
      <c r="M136" s="197"/>
      <c r="N136" s="431"/>
      <c r="O136" s="351"/>
      <c r="P136" s="9"/>
    </row>
    <row r="137" spans="2:16" s="14" customFormat="1" ht="15.6" thickBot="1" x14ac:dyDescent="0.5">
      <c r="B137" s="7"/>
      <c r="C137" s="418"/>
      <c r="D137" s="362"/>
      <c r="E137" s="362"/>
      <c r="F137" s="362"/>
      <c r="G137" s="362"/>
      <c r="H137" s="310" t="s">
        <v>70</v>
      </c>
      <c r="I137" s="313" t="str">
        <f>IF('5'!Q73&lt;&gt;"",'5'!Q73,"")</f>
        <v/>
      </c>
      <c r="J137" s="198"/>
      <c r="K137" s="199"/>
      <c r="L137" s="198"/>
      <c r="M137" s="199"/>
      <c r="N137" s="432"/>
      <c r="O137" s="352"/>
      <c r="P137" s="9"/>
    </row>
    <row r="138" spans="2:16" s="14" customFormat="1" x14ac:dyDescent="0.45">
      <c r="B138" s="7"/>
      <c r="C138" s="417" t="str">
        <f>IF($A$1&gt;0,13,"")</f>
        <v/>
      </c>
      <c r="D138" s="360" t="str">
        <f>IF('1'!D25&lt;&gt;"",'1'!D25,"")</f>
        <v/>
      </c>
      <c r="E138" s="360" t="str">
        <f>IF('5'!F78&lt;&gt;"",'5'!F78,"")&amp;CHAR(10)&amp;IF('5'!F79&lt;&gt;"",'5'!F79,"")&amp;CHAR(10)&amp;IF('5'!F80&lt;&gt;"",'5'!F80,"")&amp;CHAR(10)&amp;IF('5'!F81&lt;&gt;"",'5'!F81,"")&amp;CHAR(10)&amp;IF('5'!F82&lt;&gt;"",'5'!F82,"")</f>
        <v xml:space="preserve">
</v>
      </c>
      <c r="F138" s="360" t="str">
        <f>IF('3'!G78="[選択]","","【A】"&amp;'3'!G78&amp;"（"&amp;'3'!H79&amp;"）"&amp;CHAR(10))&amp;IF('3'!I78="[選択]","","【B】"&amp;'3'!I78&amp;"（"&amp;'3'!J79&amp;"）"&amp;CHAR(10))&amp;IF('3'!K78="実施済","【C】"&amp;'3'!K78&amp;"（"&amp;'3'!L79&amp;"）"&amp;CHAR(10),"")&amp;IF('3'!M78="実施済","【D】"&amp;'3'!M78&amp;"（"&amp;'3'!N79&amp;"）"&amp;CHAR(10),"")</f>
        <v/>
      </c>
      <c r="G138" s="360" t="str">
        <f>IF('4'!G79="[選択]","","【a】"&amp;'4'!G79&amp;"（"&amp;'4'!H80&amp;"）"&amp;CHAR(10))&amp;IF('4'!I79="[選択]","","【b】"&amp;'4'!I79&amp;"（"&amp;'4'!J80&amp;"）"&amp;CHAR(10))&amp;IF('4'!K79="[選択]","","【c】"&amp;'4'!K79&amp;"（"&amp;'4'!L80&amp;"）"&amp;CHAR(10))&amp;IF('4'!M79="[選択]","","【d】"&amp;'4'!M79&amp;"（"&amp;'4'!N80&amp;"）"&amp;CHAR(10))&amp;IF('4'!O79="[選択]","","【e】"&amp;'4'!O79&amp;"（"&amp;'4'!P80&amp;"）"&amp;CHAR(10))&amp;IF('4'!Q79="[選択]","","【f】"&amp;'4'!Q79&amp;"（"&amp;'4'!R80&amp;"）"&amp;CHAR(10))&amp;IF('4'!S79="[選択]","","【g】"&amp;'4'!S79&amp;"（"&amp;'4'!T80&amp;"）"&amp;CHAR(10))&amp;IF('4'!U79="[選択]","","【h】"&amp;'4'!U79&amp;"（"&amp;'4'!V80&amp;"）")</f>
        <v/>
      </c>
      <c r="H138" s="309" t="s">
        <v>61</v>
      </c>
      <c r="I138" s="311" t="str">
        <f>IF('5'!H78&lt;&gt;"",'5'!H78,"")</f>
        <v/>
      </c>
      <c r="J138" s="194"/>
      <c r="K138" s="195"/>
      <c r="L138" s="194"/>
      <c r="M138" s="195"/>
      <c r="N138" s="429" t="str">
        <f>'4'!X79</f>
        <v>[選択]</v>
      </c>
      <c r="O138" s="350" t="str">
        <f>IF(N138="（a）",$R$16,IF(N138="（b）",$R$17,IF(N138="（c）",$R$18,IF(N138="（d）",$R$19,""))))</f>
        <v/>
      </c>
      <c r="P138" s="9"/>
    </row>
    <row r="139" spans="2:16" s="14" customFormat="1" x14ac:dyDescent="0.45">
      <c r="B139" s="7"/>
      <c r="C139" s="392"/>
      <c r="D139" s="361"/>
      <c r="E139" s="361"/>
      <c r="F139" s="361"/>
      <c r="G139" s="361"/>
      <c r="H139" s="316" t="s">
        <v>62</v>
      </c>
      <c r="I139" s="312" t="str">
        <f>IF('5'!I78&lt;&gt;"",'5'!I78,"")</f>
        <v/>
      </c>
      <c r="J139" s="196"/>
      <c r="K139" s="197"/>
      <c r="L139" s="196"/>
      <c r="M139" s="197"/>
      <c r="N139" s="431"/>
      <c r="O139" s="351"/>
      <c r="P139" s="9"/>
    </row>
    <row r="140" spans="2:16" s="14" customFormat="1" x14ac:dyDescent="0.45">
      <c r="B140" s="7"/>
      <c r="C140" s="392"/>
      <c r="D140" s="361"/>
      <c r="E140" s="361"/>
      <c r="F140" s="361"/>
      <c r="G140" s="361"/>
      <c r="H140" s="316" t="s">
        <v>63</v>
      </c>
      <c r="I140" s="312" t="str">
        <f>IF('5'!J78&lt;&gt;"",'5'!J78,"")</f>
        <v/>
      </c>
      <c r="J140" s="196"/>
      <c r="K140" s="197"/>
      <c r="L140" s="196"/>
      <c r="M140" s="197"/>
      <c r="N140" s="431"/>
      <c r="O140" s="351"/>
      <c r="P140" s="9"/>
    </row>
    <row r="141" spans="2:16" s="14" customFormat="1" x14ac:dyDescent="0.45">
      <c r="B141" s="7"/>
      <c r="C141" s="392"/>
      <c r="D141" s="361"/>
      <c r="E141" s="361"/>
      <c r="F141" s="361"/>
      <c r="G141" s="361"/>
      <c r="H141" s="316" t="s">
        <v>64</v>
      </c>
      <c r="I141" s="312" t="str">
        <f>IF('5'!K78&lt;&gt;"",'5'!K78,"")</f>
        <v/>
      </c>
      <c r="J141" s="196"/>
      <c r="K141" s="197"/>
      <c r="L141" s="196"/>
      <c r="M141" s="197"/>
      <c r="N141" s="431"/>
      <c r="O141" s="351"/>
      <c r="P141" s="9"/>
    </row>
    <row r="142" spans="2:16" s="14" customFormat="1" x14ac:dyDescent="0.45">
      <c r="B142" s="7"/>
      <c r="C142" s="392"/>
      <c r="D142" s="361"/>
      <c r="E142" s="361"/>
      <c r="F142" s="361"/>
      <c r="G142" s="361"/>
      <c r="H142" s="316" t="s">
        <v>65</v>
      </c>
      <c r="I142" s="312" t="str">
        <f>IF('5'!L78&lt;&gt;"",'5'!L78,"")</f>
        <v/>
      </c>
      <c r="J142" s="196"/>
      <c r="K142" s="197"/>
      <c r="L142" s="196"/>
      <c r="M142" s="197"/>
      <c r="N142" s="431"/>
      <c r="O142" s="351"/>
      <c r="P142" s="9"/>
    </row>
    <row r="143" spans="2:16" s="14" customFormat="1" x14ac:dyDescent="0.45">
      <c r="B143" s="7"/>
      <c r="C143" s="392"/>
      <c r="D143" s="361"/>
      <c r="E143" s="361"/>
      <c r="F143" s="361"/>
      <c r="G143" s="361"/>
      <c r="H143" s="316" t="s">
        <v>66</v>
      </c>
      <c r="I143" s="312" t="str">
        <f>IF('5'!M78&lt;&gt;"",'5'!M78,"")</f>
        <v/>
      </c>
      <c r="J143" s="196"/>
      <c r="K143" s="197"/>
      <c r="L143" s="196"/>
      <c r="M143" s="197"/>
      <c r="N143" s="431"/>
      <c r="O143" s="351"/>
      <c r="P143" s="9"/>
    </row>
    <row r="144" spans="2:16" s="14" customFormat="1" x14ac:dyDescent="0.45">
      <c r="B144" s="7"/>
      <c r="C144" s="392"/>
      <c r="D144" s="361"/>
      <c r="E144" s="361"/>
      <c r="F144" s="361"/>
      <c r="G144" s="361"/>
      <c r="H144" s="316" t="s">
        <v>67</v>
      </c>
      <c r="I144" s="312" t="str">
        <f>IF('5'!N78&lt;&gt;"",'5'!N78,"")</f>
        <v/>
      </c>
      <c r="J144" s="196"/>
      <c r="K144" s="197"/>
      <c r="L144" s="196"/>
      <c r="M144" s="197"/>
      <c r="N144" s="431"/>
      <c r="O144" s="351"/>
      <c r="P144" s="9"/>
    </row>
    <row r="145" spans="2:16" s="14" customFormat="1" x14ac:dyDescent="0.45">
      <c r="B145" s="7"/>
      <c r="C145" s="392"/>
      <c r="D145" s="361"/>
      <c r="E145" s="361"/>
      <c r="F145" s="361"/>
      <c r="G145" s="361"/>
      <c r="H145" s="316" t="s">
        <v>68</v>
      </c>
      <c r="I145" s="312" t="str">
        <f>IF('5'!O78&lt;&gt;"",'5'!O78,"")</f>
        <v/>
      </c>
      <c r="J145" s="196"/>
      <c r="K145" s="197"/>
      <c r="L145" s="196"/>
      <c r="M145" s="197"/>
      <c r="N145" s="431"/>
      <c r="O145" s="351"/>
      <c r="P145" s="9"/>
    </row>
    <row r="146" spans="2:16" s="14" customFormat="1" x14ac:dyDescent="0.45">
      <c r="B146" s="7"/>
      <c r="C146" s="392"/>
      <c r="D146" s="361"/>
      <c r="E146" s="361"/>
      <c r="F146" s="361"/>
      <c r="G146" s="361"/>
      <c r="H146" s="316" t="s">
        <v>69</v>
      </c>
      <c r="I146" s="312" t="str">
        <f>IF('5'!P78&lt;&gt;"",'5'!P78,"")</f>
        <v/>
      </c>
      <c r="J146" s="196"/>
      <c r="K146" s="197"/>
      <c r="L146" s="196"/>
      <c r="M146" s="197"/>
      <c r="N146" s="431"/>
      <c r="O146" s="351"/>
      <c r="P146" s="9"/>
    </row>
    <row r="147" spans="2:16" s="14" customFormat="1" ht="15.6" thickBot="1" x14ac:dyDescent="0.5">
      <c r="B147" s="7"/>
      <c r="C147" s="418"/>
      <c r="D147" s="362"/>
      <c r="E147" s="362"/>
      <c r="F147" s="362"/>
      <c r="G147" s="362"/>
      <c r="H147" s="310" t="s">
        <v>70</v>
      </c>
      <c r="I147" s="313" t="str">
        <f>IF('5'!Q78&lt;&gt;"",'5'!Q78,"")</f>
        <v/>
      </c>
      <c r="J147" s="198"/>
      <c r="K147" s="199"/>
      <c r="L147" s="198"/>
      <c r="M147" s="199"/>
      <c r="N147" s="432"/>
      <c r="O147" s="352"/>
      <c r="P147" s="9"/>
    </row>
    <row r="148" spans="2:16" s="14" customFormat="1" x14ac:dyDescent="0.45">
      <c r="B148" s="7"/>
      <c r="C148" s="417" t="str">
        <f>IF($A$1&gt;0,14,"")</f>
        <v/>
      </c>
      <c r="D148" s="360" t="str">
        <f>IF('1'!D26&lt;&gt;"",'1'!D26,"")</f>
        <v/>
      </c>
      <c r="E148" s="360" t="str">
        <f>IF('5'!F83&lt;&gt;"",'5'!F83,"")&amp;CHAR(10)&amp;IF('5'!F84&lt;&gt;"",'5'!F84,"")&amp;CHAR(10)&amp;IF('5'!F85&lt;&gt;"",'5'!F85,"")&amp;CHAR(10)&amp;IF('5'!F86&lt;&gt;"",'5'!F86,"")&amp;CHAR(10)&amp;IF('5'!F87&lt;&gt;"",'5'!F87,"")</f>
        <v xml:space="preserve">
</v>
      </c>
      <c r="F148" s="360" t="str">
        <f>IF('3'!G83="[選択]","","【A】"&amp;'3'!G83&amp;"（"&amp;'3'!H84&amp;"）"&amp;CHAR(10))&amp;IF('3'!I83="[選択]","","【B】"&amp;'3'!I83&amp;"（"&amp;'3'!J84&amp;"）"&amp;CHAR(10))&amp;IF('3'!K83="実施済","【C】"&amp;'3'!K83&amp;"（"&amp;'3'!L84&amp;"）"&amp;CHAR(10),"")&amp;IF('3'!M83="実施済","【D】"&amp;'3'!M83&amp;"（"&amp;'3'!N84&amp;"）"&amp;CHAR(10),"")</f>
        <v/>
      </c>
      <c r="G148" s="360" t="str">
        <f>IF('4'!G84="[選択]","","【a】"&amp;'4'!G84&amp;"（"&amp;'4'!H85&amp;"）"&amp;CHAR(10))&amp;IF('4'!I84="[選択]","","【b】"&amp;'4'!I84&amp;"（"&amp;'4'!J85&amp;"）"&amp;CHAR(10))&amp;IF('4'!K84="[選択]","","【c】"&amp;'4'!K84&amp;"（"&amp;'4'!L85&amp;"）"&amp;CHAR(10))&amp;IF('4'!M84="[選択]","","【d】"&amp;'4'!M84&amp;"（"&amp;'4'!N85&amp;"）"&amp;CHAR(10))&amp;IF('4'!O84="[選択]","","【e】"&amp;'4'!O84&amp;"（"&amp;'4'!P85&amp;"）"&amp;CHAR(10))&amp;IF('4'!Q84="[選択]","","【f】"&amp;'4'!Q84&amp;"（"&amp;'4'!R85&amp;"）"&amp;CHAR(10))&amp;IF('4'!S84="[選択]","","【g】"&amp;'4'!S84&amp;"（"&amp;'4'!T85&amp;"）"&amp;CHAR(10))&amp;IF('4'!U84="[選択]","","【h】"&amp;'4'!U84&amp;"（"&amp;'4'!V85&amp;"）")</f>
        <v/>
      </c>
      <c r="H148" s="309" t="s">
        <v>61</v>
      </c>
      <c r="I148" s="311" t="str">
        <f>IF('5'!H83&lt;&gt;"",'5'!H83,"")</f>
        <v/>
      </c>
      <c r="J148" s="194"/>
      <c r="K148" s="195"/>
      <c r="L148" s="194"/>
      <c r="M148" s="195"/>
      <c r="N148" s="429" t="str">
        <f>'4'!X84</f>
        <v>[選択]</v>
      </c>
      <c r="O148" s="350" t="str">
        <f>IF(N148="（a）",$R$16,IF(N148="（b）",$R$17,IF(N148="（c）",$R$18,IF(N148="（d）",$R$19,""))))</f>
        <v/>
      </c>
      <c r="P148" s="9"/>
    </row>
    <row r="149" spans="2:16" s="14" customFormat="1" x14ac:dyDescent="0.45">
      <c r="B149" s="7"/>
      <c r="C149" s="392"/>
      <c r="D149" s="361"/>
      <c r="E149" s="361"/>
      <c r="F149" s="361"/>
      <c r="G149" s="361"/>
      <c r="H149" s="316" t="s">
        <v>62</v>
      </c>
      <c r="I149" s="312" t="str">
        <f>IF('5'!I83&lt;&gt;"",'5'!I83,"")</f>
        <v/>
      </c>
      <c r="J149" s="196"/>
      <c r="K149" s="197"/>
      <c r="L149" s="196"/>
      <c r="M149" s="197"/>
      <c r="N149" s="431"/>
      <c r="O149" s="351"/>
      <c r="P149" s="9"/>
    </row>
    <row r="150" spans="2:16" s="14" customFormat="1" x14ac:dyDescent="0.45">
      <c r="B150" s="7"/>
      <c r="C150" s="392"/>
      <c r="D150" s="361"/>
      <c r="E150" s="361"/>
      <c r="F150" s="361"/>
      <c r="G150" s="361"/>
      <c r="H150" s="316" t="s">
        <v>63</v>
      </c>
      <c r="I150" s="312" t="str">
        <f>IF('5'!J83&lt;&gt;"",'5'!J83,"")</f>
        <v/>
      </c>
      <c r="J150" s="196"/>
      <c r="K150" s="197"/>
      <c r="L150" s="196"/>
      <c r="M150" s="197"/>
      <c r="N150" s="431"/>
      <c r="O150" s="351"/>
      <c r="P150" s="9"/>
    </row>
    <row r="151" spans="2:16" s="14" customFormat="1" x14ac:dyDescent="0.45">
      <c r="B151" s="7"/>
      <c r="C151" s="392"/>
      <c r="D151" s="361"/>
      <c r="E151" s="361"/>
      <c r="F151" s="361"/>
      <c r="G151" s="361"/>
      <c r="H151" s="316" t="s">
        <v>64</v>
      </c>
      <c r="I151" s="312" t="str">
        <f>IF('5'!K83&lt;&gt;"",'5'!K83,"")</f>
        <v/>
      </c>
      <c r="J151" s="196"/>
      <c r="K151" s="197"/>
      <c r="L151" s="196"/>
      <c r="M151" s="197"/>
      <c r="N151" s="431"/>
      <c r="O151" s="351"/>
      <c r="P151" s="9"/>
    </row>
    <row r="152" spans="2:16" s="14" customFormat="1" x14ac:dyDescent="0.45">
      <c r="B152" s="7"/>
      <c r="C152" s="392"/>
      <c r="D152" s="361"/>
      <c r="E152" s="361"/>
      <c r="F152" s="361"/>
      <c r="G152" s="361"/>
      <c r="H152" s="316" t="s">
        <v>65</v>
      </c>
      <c r="I152" s="312" t="str">
        <f>IF('5'!L83&lt;&gt;"",'5'!L83,"")</f>
        <v/>
      </c>
      <c r="J152" s="196"/>
      <c r="K152" s="197"/>
      <c r="L152" s="196"/>
      <c r="M152" s="197"/>
      <c r="N152" s="431"/>
      <c r="O152" s="351"/>
      <c r="P152" s="9"/>
    </row>
    <row r="153" spans="2:16" s="14" customFormat="1" x14ac:dyDescent="0.45">
      <c r="B153" s="7"/>
      <c r="C153" s="392"/>
      <c r="D153" s="361"/>
      <c r="E153" s="361"/>
      <c r="F153" s="361"/>
      <c r="G153" s="361"/>
      <c r="H153" s="316" t="s">
        <v>66</v>
      </c>
      <c r="I153" s="312" t="str">
        <f>IF('5'!M83&lt;&gt;"",'5'!M83,"")</f>
        <v/>
      </c>
      <c r="J153" s="196"/>
      <c r="K153" s="197"/>
      <c r="L153" s="196"/>
      <c r="M153" s="197"/>
      <c r="N153" s="431"/>
      <c r="O153" s="351"/>
      <c r="P153" s="9"/>
    </row>
    <row r="154" spans="2:16" s="14" customFormat="1" x14ac:dyDescent="0.45">
      <c r="B154" s="7"/>
      <c r="C154" s="392"/>
      <c r="D154" s="361"/>
      <c r="E154" s="361"/>
      <c r="F154" s="361"/>
      <c r="G154" s="361"/>
      <c r="H154" s="316" t="s">
        <v>67</v>
      </c>
      <c r="I154" s="312" t="str">
        <f>IF('5'!N83&lt;&gt;"",'5'!N83,"")</f>
        <v/>
      </c>
      <c r="J154" s="196"/>
      <c r="K154" s="197"/>
      <c r="L154" s="196"/>
      <c r="M154" s="197"/>
      <c r="N154" s="431"/>
      <c r="O154" s="351"/>
      <c r="P154" s="9"/>
    </row>
    <row r="155" spans="2:16" s="14" customFormat="1" x14ac:dyDescent="0.45">
      <c r="B155" s="7"/>
      <c r="C155" s="392"/>
      <c r="D155" s="361"/>
      <c r="E155" s="361"/>
      <c r="F155" s="361"/>
      <c r="G155" s="361"/>
      <c r="H155" s="316" t="s">
        <v>68</v>
      </c>
      <c r="I155" s="312" t="str">
        <f>IF('5'!O83&lt;&gt;"",'5'!O83,"")</f>
        <v/>
      </c>
      <c r="J155" s="196"/>
      <c r="K155" s="197"/>
      <c r="L155" s="196"/>
      <c r="M155" s="197"/>
      <c r="N155" s="431"/>
      <c r="O155" s="351"/>
      <c r="P155" s="9"/>
    </row>
    <row r="156" spans="2:16" s="14" customFormat="1" x14ac:dyDescent="0.45">
      <c r="B156" s="7"/>
      <c r="C156" s="392"/>
      <c r="D156" s="361"/>
      <c r="E156" s="361"/>
      <c r="F156" s="361"/>
      <c r="G156" s="361"/>
      <c r="H156" s="316" t="s">
        <v>69</v>
      </c>
      <c r="I156" s="312" t="str">
        <f>IF('5'!P83&lt;&gt;"",'5'!P83,"")</f>
        <v/>
      </c>
      <c r="J156" s="196"/>
      <c r="K156" s="197"/>
      <c r="L156" s="196"/>
      <c r="M156" s="197"/>
      <c r="N156" s="431"/>
      <c r="O156" s="351"/>
      <c r="P156" s="9"/>
    </row>
    <row r="157" spans="2:16" s="14" customFormat="1" ht="15.6" thickBot="1" x14ac:dyDescent="0.5">
      <c r="B157" s="7"/>
      <c r="C157" s="418"/>
      <c r="D157" s="362"/>
      <c r="E157" s="362"/>
      <c r="F157" s="362"/>
      <c r="G157" s="362"/>
      <c r="H157" s="310" t="s">
        <v>70</v>
      </c>
      <c r="I157" s="313" t="str">
        <f>IF('5'!Q83&lt;&gt;"",'5'!Q83,"")</f>
        <v/>
      </c>
      <c r="J157" s="198"/>
      <c r="K157" s="199"/>
      <c r="L157" s="198"/>
      <c r="M157" s="199"/>
      <c r="N157" s="432"/>
      <c r="O157" s="352"/>
      <c r="P157" s="9"/>
    </row>
    <row r="158" spans="2:16" s="14" customFormat="1" x14ac:dyDescent="0.45">
      <c r="B158" s="7"/>
      <c r="C158" s="417" t="str">
        <f>IF($A$1&gt;0,15,"")</f>
        <v/>
      </c>
      <c r="D158" s="360" t="str">
        <f>IF('1'!D27&lt;&gt;"",'1'!D27,"")</f>
        <v/>
      </c>
      <c r="E158" s="360" t="str">
        <f>IF('5'!F88&lt;&gt;"",'5'!F88,"")&amp;CHAR(10)&amp;IF('5'!F89&lt;&gt;"",'5'!F89,"")&amp;CHAR(10)&amp;IF('5'!F90&lt;&gt;"",'5'!F90,"")&amp;CHAR(10)&amp;IF('5'!F91&lt;&gt;"",'5'!F91,"")&amp;CHAR(10)&amp;IF('5'!F92&lt;&gt;"",'5'!F92,"")</f>
        <v xml:space="preserve">
</v>
      </c>
      <c r="F158" s="360" t="str">
        <f>IF('3'!G88="[選択]","","【A】"&amp;'3'!G88&amp;"（"&amp;'3'!H89&amp;"）"&amp;CHAR(10))&amp;IF('3'!I88="[選択]","","【B】"&amp;'3'!I88&amp;"（"&amp;'3'!J89&amp;"）"&amp;CHAR(10))&amp;IF('3'!K88="実施済","【C】"&amp;'3'!K88&amp;"（"&amp;'3'!L89&amp;"）"&amp;CHAR(10),"")&amp;IF('3'!M88="実施済","【D】"&amp;'3'!M88&amp;"（"&amp;'3'!N89&amp;"）"&amp;CHAR(10),"")</f>
        <v/>
      </c>
      <c r="G158" s="360" t="str">
        <f>IF('4'!G89="[選択]","","【a】"&amp;'4'!G89&amp;"（"&amp;'4'!H90&amp;"）"&amp;CHAR(10))&amp;IF('4'!I89="[選択]","","【b】"&amp;'4'!I89&amp;"（"&amp;'4'!J90&amp;"）"&amp;CHAR(10))&amp;IF('4'!K89="[選択]","","【c】"&amp;'4'!K89&amp;"（"&amp;'4'!L90&amp;"）"&amp;CHAR(10))&amp;IF('4'!M89="[選択]","","【d】"&amp;'4'!M89&amp;"（"&amp;'4'!N90&amp;"）"&amp;CHAR(10))&amp;IF('4'!O89="[選択]","","【e】"&amp;'4'!O89&amp;"（"&amp;'4'!P90&amp;"）"&amp;CHAR(10))&amp;IF('4'!Q89="[選択]","","【f】"&amp;'4'!Q89&amp;"（"&amp;'4'!R90&amp;"）"&amp;CHAR(10))&amp;IF('4'!S89="[選択]","","【g】"&amp;'4'!S89&amp;"（"&amp;'4'!T90&amp;"）"&amp;CHAR(10))&amp;IF('4'!U89="[選択]","","【h】"&amp;'4'!U89&amp;"（"&amp;'4'!V90&amp;"）")</f>
        <v/>
      </c>
      <c r="H158" s="309" t="s">
        <v>61</v>
      </c>
      <c r="I158" s="311" t="str">
        <f>IF('5'!H88&lt;&gt;"",'5'!H88,"")</f>
        <v/>
      </c>
      <c r="J158" s="194"/>
      <c r="K158" s="195"/>
      <c r="L158" s="194"/>
      <c r="M158" s="195"/>
      <c r="N158" s="429" t="str">
        <f>'4'!X89</f>
        <v>[選択]</v>
      </c>
      <c r="O158" s="350" t="str">
        <f>IF(N158="（a）",$R$16,IF(N158="（b）",$R$17,IF(N158="（c）",$R$18,IF(N158="（d）",$R$19,""))))</f>
        <v/>
      </c>
      <c r="P158" s="9"/>
    </row>
    <row r="159" spans="2:16" s="14" customFormat="1" x14ac:dyDescent="0.45">
      <c r="B159" s="7"/>
      <c r="C159" s="392"/>
      <c r="D159" s="361"/>
      <c r="E159" s="361"/>
      <c r="F159" s="361"/>
      <c r="G159" s="361"/>
      <c r="H159" s="316" t="s">
        <v>62</v>
      </c>
      <c r="I159" s="312" t="str">
        <f>IF('5'!I88&lt;&gt;"",'5'!I88,"")</f>
        <v/>
      </c>
      <c r="J159" s="196"/>
      <c r="K159" s="197"/>
      <c r="L159" s="196"/>
      <c r="M159" s="197"/>
      <c r="N159" s="431"/>
      <c r="O159" s="351"/>
      <c r="P159" s="9"/>
    </row>
    <row r="160" spans="2:16" s="14" customFormat="1" x14ac:dyDescent="0.45">
      <c r="B160" s="7"/>
      <c r="C160" s="392"/>
      <c r="D160" s="361"/>
      <c r="E160" s="361"/>
      <c r="F160" s="361"/>
      <c r="G160" s="361"/>
      <c r="H160" s="316" t="s">
        <v>63</v>
      </c>
      <c r="I160" s="312" t="str">
        <f>IF('5'!J88&lt;&gt;"",'5'!J88,"")</f>
        <v/>
      </c>
      <c r="J160" s="196"/>
      <c r="K160" s="197"/>
      <c r="L160" s="196"/>
      <c r="M160" s="197"/>
      <c r="N160" s="431"/>
      <c r="O160" s="351"/>
      <c r="P160" s="9"/>
    </row>
    <row r="161" spans="2:16" s="14" customFormat="1" x14ac:dyDescent="0.45">
      <c r="B161" s="7"/>
      <c r="C161" s="392"/>
      <c r="D161" s="361"/>
      <c r="E161" s="361"/>
      <c r="F161" s="361"/>
      <c r="G161" s="361"/>
      <c r="H161" s="316" t="s">
        <v>64</v>
      </c>
      <c r="I161" s="312" t="str">
        <f>IF('5'!K88&lt;&gt;"",'5'!K88,"")</f>
        <v/>
      </c>
      <c r="J161" s="196"/>
      <c r="K161" s="197"/>
      <c r="L161" s="196"/>
      <c r="M161" s="197"/>
      <c r="N161" s="431"/>
      <c r="O161" s="351"/>
      <c r="P161" s="9"/>
    </row>
    <row r="162" spans="2:16" s="14" customFormat="1" x14ac:dyDescent="0.45">
      <c r="B162" s="7"/>
      <c r="C162" s="392"/>
      <c r="D162" s="361"/>
      <c r="E162" s="361"/>
      <c r="F162" s="361"/>
      <c r="G162" s="361"/>
      <c r="H162" s="316" t="s">
        <v>65</v>
      </c>
      <c r="I162" s="312" t="str">
        <f>IF('5'!L88&lt;&gt;"",'5'!L88,"")</f>
        <v/>
      </c>
      <c r="J162" s="196"/>
      <c r="K162" s="197"/>
      <c r="L162" s="196"/>
      <c r="M162" s="197"/>
      <c r="N162" s="431"/>
      <c r="O162" s="351"/>
      <c r="P162" s="9"/>
    </row>
    <row r="163" spans="2:16" s="14" customFormat="1" x14ac:dyDescent="0.45">
      <c r="B163" s="7"/>
      <c r="C163" s="392"/>
      <c r="D163" s="361"/>
      <c r="E163" s="361"/>
      <c r="F163" s="361"/>
      <c r="G163" s="361"/>
      <c r="H163" s="316" t="s">
        <v>66</v>
      </c>
      <c r="I163" s="312" t="str">
        <f>IF('5'!M88&lt;&gt;"",'5'!M88,"")</f>
        <v/>
      </c>
      <c r="J163" s="196"/>
      <c r="K163" s="197"/>
      <c r="L163" s="196"/>
      <c r="M163" s="197"/>
      <c r="N163" s="431"/>
      <c r="O163" s="351"/>
      <c r="P163" s="9"/>
    </row>
    <row r="164" spans="2:16" s="14" customFormat="1" x14ac:dyDescent="0.45">
      <c r="B164" s="7"/>
      <c r="C164" s="392"/>
      <c r="D164" s="361"/>
      <c r="E164" s="361"/>
      <c r="F164" s="361"/>
      <c r="G164" s="361"/>
      <c r="H164" s="316" t="s">
        <v>67</v>
      </c>
      <c r="I164" s="312" t="str">
        <f>IF('5'!N88&lt;&gt;"",'5'!N88,"")</f>
        <v/>
      </c>
      <c r="J164" s="196"/>
      <c r="K164" s="197"/>
      <c r="L164" s="196"/>
      <c r="M164" s="197"/>
      <c r="N164" s="431"/>
      <c r="O164" s="351"/>
      <c r="P164" s="9"/>
    </row>
    <row r="165" spans="2:16" s="14" customFormat="1" x14ac:dyDescent="0.45">
      <c r="B165" s="7"/>
      <c r="C165" s="392"/>
      <c r="D165" s="361"/>
      <c r="E165" s="361"/>
      <c r="F165" s="361"/>
      <c r="G165" s="361"/>
      <c r="H165" s="316" t="s">
        <v>68</v>
      </c>
      <c r="I165" s="312" t="str">
        <f>IF('5'!O88&lt;&gt;"",'5'!O88,"")</f>
        <v/>
      </c>
      <c r="J165" s="196"/>
      <c r="K165" s="197"/>
      <c r="L165" s="196"/>
      <c r="M165" s="197"/>
      <c r="N165" s="431"/>
      <c r="O165" s="351"/>
      <c r="P165" s="9"/>
    </row>
    <row r="166" spans="2:16" s="14" customFormat="1" x14ac:dyDescent="0.45">
      <c r="B166" s="7"/>
      <c r="C166" s="392"/>
      <c r="D166" s="361"/>
      <c r="E166" s="361"/>
      <c r="F166" s="361"/>
      <c r="G166" s="361"/>
      <c r="H166" s="316" t="s">
        <v>69</v>
      </c>
      <c r="I166" s="312" t="str">
        <f>IF('5'!P88&lt;&gt;"",'5'!P88,"")</f>
        <v/>
      </c>
      <c r="J166" s="196"/>
      <c r="K166" s="197"/>
      <c r="L166" s="196"/>
      <c r="M166" s="197"/>
      <c r="N166" s="431"/>
      <c r="O166" s="351"/>
      <c r="P166" s="9"/>
    </row>
    <row r="167" spans="2:16" s="14" customFormat="1" ht="15.6" thickBot="1" x14ac:dyDescent="0.5">
      <c r="B167" s="7"/>
      <c r="C167" s="418"/>
      <c r="D167" s="362"/>
      <c r="E167" s="362"/>
      <c r="F167" s="362"/>
      <c r="G167" s="362"/>
      <c r="H167" s="310" t="s">
        <v>70</v>
      </c>
      <c r="I167" s="313" t="str">
        <f>IF('5'!Q88&lt;&gt;"",'5'!Q88,"")</f>
        <v/>
      </c>
      <c r="J167" s="198"/>
      <c r="K167" s="199"/>
      <c r="L167" s="198"/>
      <c r="M167" s="199"/>
      <c r="N167" s="432"/>
      <c r="O167" s="352"/>
      <c r="P167" s="9"/>
    </row>
    <row r="168" spans="2:16" s="14" customFormat="1" x14ac:dyDescent="0.45">
      <c r="B168" s="7"/>
      <c r="C168" s="417" t="str">
        <f>IF($A$1&gt;0,16,"")</f>
        <v/>
      </c>
      <c r="D168" s="360" t="str">
        <f>IF('1'!D28&lt;&gt;"",'1'!D28,"")</f>
        <v/>
      </c>
      <c r="E168" s="360" t="str">
        <f>IF('5'!F93&lt;&gt;"",'5'!F93,"")&amp;CHAR(10)&amp;IF('5'!F94&lt;&gt;"",'5'!F94,"")&amp;CHAR(10)&amp;IF('5'!F95&lt;&gt;"",'5'!F95,"")&amp;CHAR(10)&amp;IF('5'!F96&lt;&gt;"",'5'!F96,"")&amp;CHAR(10)&amp;IF('5'!F97&lt;&gt;"",'5'!F97,"")</f>
        <v xml:space="preserve">
</v>
      </c>
      <c r="F168" s="360" t="str">
        <f>IF('3'!G93="[選択]","","【A】"&amp;'3'!G93&amp;"（"&amp;'3'!H94&amp;"）"&amp;CHAR(10))&amp;IF('3'!I93="[選択]","","【B】"&amp;'3'!I93&amp;"（"&amp;'3'!J94&amp;"）"&amp;CHAR(10))&amp;IF('3'!K93="実施済","【C】"&amp;'3'!K93&amp;"（"&amp;'3'!L94&amp;"）"&amp;CHAR(10),"")&amp;IF('3'!M93="実施済","【D】"&amp;'3'!M93&amp;"（"&amp;'3'!N94&amp;"）"&amp;CHAR(10),"")</f>
        <v/>
      </c>
      <c r="G168" s="360" t="str">
        <f>IF('4'!G94="[選択]","","【a】"&amp;'4'!G94&amp;"（"&amp;'4'!H95&amp;"）"&amp;CHAR(10))&amp;IF('4'!I94="[選択]","","【b】"&amp;'4'!I94&amp;"（"&amp;'4'!J95&amp;"）"&amp;CHAR(10))&amp;IF('4'!K94="[選択]","","【c】"&amp;'4'!K94&amp;"（"&amp;'4'!L95&amp;"）"&amp;CHAR(10))&amp;IF('4'!M94="[選択]","","【d】"&amp;'4'!M94&amp;"（"&amp;'4'!N95&amp;"）"&amp;CHAR(10))&amp;IF('4'!O94="[選択]","","【e】"&amp;'4'!O94&amp;"（"&amp;'4'!P95&amp;"）"&amp;CHAR(10))&amp;IF('4'!Q94="[選択]","","【f】"&amp;'4'!Q94&amp;"（"&amp;'4'!R95&amp;"）"&amp;CHAR(10))&amp;IF('4'!S94="[選択]","","【g】"&amp;'4'!S94&amp;"（"&amp;'4'!T95&amp;"）"&amp;CHAR(10))&amp;IF('4'!U94="[選択]","","【h】"&amp;'4'!U94&amp;"（"&amp;'4'!V95&amp;"）")</f>
        <v/>
      </c>
      <c r="H168" s="309" t="s">
        <v>61</v>
      </c>
      <c r="I168" s="311" t="str">
        <f>IF('5'!H93&lt;&gt;"",'5'!H93,"")</f>
        <v/>
      </c>
      <c r="J168" s="194"/>
      <c r="K168" s="195"/>
      <c r="L168" s="194"/>
      <c r="M168" s="195"/>
      <c r="N168" s="429" t="str">
        <f>'4'!X94</f>
        <v>[選択]</v>
      </c>
      <c r="O168" s="350" t="str">
        <f>IF(N168="（a）",$R$16,IF(N168="（b）",$R$17,IF(N168="（c）",$R$18,IF(N168="（d）",$R$19,""))))</f>
        <v/>
      </c>
      <c r="P168" s="9"/>
    </row>
    <row r="169" spans="2:16" s="14" customFormat="1" x14ac:dyDescent="0.45">
      <c r="B169" s="7"/>
      <c r="C169" s="392"/>
      <c r="D169" s="361"/>
      <c r="E169" s="361"/>
      <c r="F169" s="361"/>
      <c r="G169" s="361"/>
      <c r="H169" s="316" t="s">
        <v>62</v>
      </c>
      <c r="I169" s="312" t="str">
        <f>IF('5'!I93&lt;&gt;"",'5'!I93,"")</f>
        <v/>
      </c>
      <c r="J169" s="196"/>
      <c r="K169" s="197"/>
      <c r="L169" s="196"/>
      <c r="M169" s="197"/>
      <c r="N169" s="431"/>
      <c r="O169" s="351"/>
      <c r="P169" s="9"/>
    </row>
    <row r="170" spans="2:16" s="14" customFormat="1" x14ac:dyDescent="0.45">
      <c r="B170" s="7"/>
      <c r="C170" s="392"/>
      <c r="D170" s="361"/>
      <c r="E170" s="361"/>
      <c r="F170" s="361"/>
      <c r="G170" s="361"/>
      <c r="H170" s="316" t="s">
        <v>63</v>
      </c>
      <c r="I170" s="312" t="str">
        <f>IF('5'!J93&lt;&gt;"",'5'!J93,"")</f>
        <v/>
      </c>
      <c r="J170" s="196"/>
      <c r="K170" s="197"/>
      <c r="L170" s="196"/>
      <c r="M170" s="197"/>
      <c r="N170" s="431"/>
      <c r="O170" s="351"/>
      <c r="P170" s="9"/>
    </row>
    <row r="171" spans="2:16" s="14" customFormat="1" x14ac:dyDescent="0.45">
      <c r="B171" s="7"/>
      <c r="C171" s="392"/>
      <c r="D171" s="361"/>
      <c r="E171" s="361"/>
      <c r="F171" s="361"/>
      <c r="G171" s="361"/>
      <c r="H171" s="316" t="s">
        <v>64</v>
      </c>
      <c r="I171" s="312" t="str">
        <f>IF('5'!K93&lt;&gt;"",'5'!K93,"")</f>
        <v/>
      </c>
      <c r="J171" s="196"/>
      <c r="K171" s="197"/>
      <c r="L171" s="196"/>
      <c r="M171" s="197"/>
      <c r="N171" s="431"/>
      <c r="O171" s="351"/>
      <c r="P171" s="9"/>
    </row>
    <row r="172" spans="2:16" s="14" customFormat="1" x14ac:dyDescent="0.45">
      <c r="B172" s="7"/>
      <c r="C172" s="392"/>
      <c r="D172" s="361"/>
      <c r="E172" s="361"/>
      <c r="F172" s="361"/>
      <c r="G172" s="361"/>
      <c r="H172" s="316" t="s">
        <v>65</v>
      </c>
      <c r="I172" s="312" t="str">
        <f>IF('5'!L93&lt;&gt;"",'5'!L93,"")</f>
        <v/>
      </c>
      <c r="J172" s="196"/>
      <c r="K172" s="197"/>
      <c r="L172" s="196"/>
      <c r="M172" s="197"/>
      <c r="N172" s="431"/>
      <c r="O172" s="351"/>
      <c r="P172" s="9"/>
    </row>
    <row r="173" spans="2:16" s="14" customFormat="1" x14ac:dyDescent="0.45">
      <c r="B173" s="7"/>
      <c r="C173" s="392"/>
      <c r="D173" s="361"/>
      <c r="E173" s="361"/>
      <c r="F173" s="361"/>
      <c r="G173" s="361"/>
      <c r="H173" s="316" t="s">
        <v>66</v>
      </c>
      <c r="I173" s="312" t="str">
        <f>IF('5'!M93&lt;&gt;"",'5'!M93,"")</f>
        <v/>
      </c>
      <c r="J173" s="196"/>
      <c r="K173" s="197"/>
      <c r="L173" s="196"/>
      <c r="M173" s="197"/>
      <c r="N173" s="431"/>
      <c r="O173" s="351"/>
      <c r="P173" s="9"/>
    </row>
    <row r="174" spans="2:16" s="14" customFormat="1" x14ac:dyDescent="0.45">
      <c r="B174" s="7"/>
      <c r="C174" s="392"/>
      <c r="D174" s="361"/>
      <c r="E174" s="361"/>
      <c r="F174" s="361"/>
      <c r="G174" s="361"/>
      <c r="H174" s="316" t="s">
        <v>67</v>
      </c>
      <c r="I174" s="312" t="str">
        <f>IF('5'!N93&lt;&gt;"",'5'!N93,"")</f>
        <v/>
      </c>
      <c r="J174" s="196"/>
      <c r="K174" s="197"/>
      <c r="L174" s="196"/>
      <c r="M174" s="197"/>
      <c r="N174" s="431"/>
      <c r="O174" s="351"/>
      <c r="P174" s="9"/>
    </row>
    <row r="175" spans="2:16" s="14" customFormat="1" x14ac:dyDescent="0.45">
      <c r="B175" s="7"/>
      <c r="C175" s="392"/>
      <c r="D175" s="361"/>
      <c r="E175" s="361"/>
      <c r="F175" s="361"/>
      <c r="G175" s="361"/>
      <c r="H175" s="316" t="s">
        <v>68</v>
      </c>
      <c r="I175" s="312" t="str">
        <f>IF('5'!O93&lt;&gt;"",'5'!O93,"")</f>
        <v/>
      </c>
      <c r="J175" s="196"/>
      <c r="K175" s="197"/>
      <c r="L175" s="196"/>
      <c r="M175" s="197"/>
      <c r="N175" s="431"/>
      <c r="O175" s="351"/>
      <c r="P175" s="9"/>
    </row>
    <row r="176" spans="2:16" s="14" customFormat="1" x14ac:dyDescent="0.45">
      <c r="B176" s="7"/>
      <c r="C176" s="392"/>
      <c r="D176" s="361"/>
      <c r="E176" s="361"/>
      <c r="F176" s="361"/>
      <c r="G176" s="361"/>
      <c r="H176" s="316" t="s">
        <v>69</v>
      </c>
      <c r="I176" s="312" t="str">
        <f>IF('5'!P93&lt;&gt;"",'5'!P93,"")</f>
        <v/>
      </c>
      <c r="J176" s="196"/>
      <c r="K176" s="197"/>
      <c r="L176" s="196"/>
      <c r="M176" s="197"/>
      <c r="N176" s="431"/>
      <c r="O176" s="351"/>
      <c r="P176" s="9"/>
    </row>
    <row r="177" spans="2:16" s="14" customFormat="1" ht="15.6" thickBot="1" x14ac:dyDescent="0.5">
      <c r="B177" s="7"/>
      <c r="C177" s="418"/>
      <c r="D177" s="362"/>
      <c r="E177" s="362"/>
      <c r="F177" s="362"/>
      <c r="G177" s="362"/>
      <c r="H177" s="310" t="s">
        <v>70</v>
      </c>
      <c r="I177" s="313" t="str">
        <f>IF('5'!Q93&lt;&gt;"",'5'!Q93,"")</f>
        <v/>
      </c>
      <c r="J177" s="198"/>
      <c r="K177" s="199"/>
      <c r="L177" s="198"/>
      <c r="M177" s="199"/>
      <c r="N177" s="432"/>
      <c r="O177" s="352"/>
      <c r="P177" s="9"/>
    </row>
    <row r="178" spans="2:16" s="14" customFormat="1" x14ac:dyDescent="0.45">
      <c r="B178" s="7"/>
      <c r="C178" s="417" t="str">
        <f>IF($A$1&gt;0,17,"")</f>
        <v/>
      </c>
      <c r="D178" s="360" t="str">
        <f>IF('1'!D29&lt;&gt;"",'1'!D29,"")</f>
        <v/>
      </c>
      <c r="E178" s="360" t="str">
        <f>IF('5'!F98&lt;&gt;"",'5'!F98,"")&amp;CHAR(10)&amp;IF('5'!F99&lt;&gt;"",'5'!F99,"")&amp;CHAR(10)&amp;IF('5'!F100&lt;&gt;"",'5'!F100,"")&amp;CHAR(10)&amp;IF('5'!F101&lt;&gt;"",'5'!F101,"")&amp;CHAR(10)&amp;IF('5'!F102&lt;&gt;"",'5'!F102,"")</f>
        <v xml:space="preserve">
</v>
      </c>
      <c r="F178" s="360" t="str">
        <f>IF('3'!G98="[選択]","","【A】"&amp;'3'!G98&amp;"（"&amp;'3'!H99&amp;"）"&amp;CHAR(10))&amp;IF('3'!I98="[選択]","","【B】"&amp;'3'!I98&amp;"（"&amp;'3'!J99&amp;"）"&amp;CHAR(10))&amp;IF('3'!K98="実施済","【C】"&amp;'3'!K98&amp;"（"&amp;'3'!L99&amp;"）"&amp;CHAR(10),"")&amp;IF('3'!M98="実施済","【D】"&amp;'3'!M98&amp;"（"&amp;'3'!N99&amp;"）"&amp;CHAR(10),"")</f>
        <v/>
      </c>
      <c r="G178" s="360" t="str">
        <f>IF('4'!G99="[選択]","","【a】"&amp;'4'!G99&amp;"（"&amp;'4'!H100&amp;"）"&amp;CHAR(10))&amp;IF('4'!I99="[選択]","","【b】"&amp;'4'!I99&amp;"（"&amp;'4'!J100&amp;"）"&amp;CHAR(10))&amp;IF('4'!K99="[選択]","","【c】"&amp;'4'!K99&amp;"（"&amp;'4'!L100&amp;"）"&amp;CHAR(10))&amp;IF('4'!M99="[選択]","","【d】"&amp;'4'!M99&amp;"（"&amp;'4'!N100&amp;"）"&amp;CHAR(10))&amp;IF('4'!O99="[選択]","","【e】"&amp;'4'!O99&amp;"（"&amp;'4'!P100&amp;"）"&amp;CHAR(10))&amp;IF('4'!Q99="[選択]","","【f】"&amp;'4'!Q99&amp;"（"&amp;'4'!R100&amp;"）"&amp;CHAR(10))&amp;IF('4'!S99="[選択]","","【g】"&amp;'4'!S99&amp;"（"&amp;'4'!T100&amp;"）"&amp;CHAR(10))&amp;IF('4'!U99="[選択]","","【h】"&amp;'4'!U99&amp;"（"&amp;'4'!V100&amp;"）")</f>
        <v/>
      </c>
      <c r="H178" s="309" t="s">
        <v>61</v>
      </c>
      <c r="I178" s="311" t="str">
        <f>IF('5'!H98&lt;&gt;"",'5'!H98,"")</f>
        <v/>
      </c>
      <c r="J178" s="194"/>
      <c r="K178" s="195"/>
      <c r="L178" s="194"/>
      <c r="M178" s="195"/>
      <c r="N178" s="429" t="str">
        <f>'4'!X99</f>
        <v>[選択]</v>
      </c>
      <c r="O178" s="350" t="str">
        <f>IF(N178="（a）",$R$16,IF(N178="（b）",$R$17,IF(N178="（c）",$R$18,IF(N178="（d）",$R$19,""))))</f>
        <v/>
      </c>
      <c r="P178" s="9"/>
    </row>
    <row r="179" spans="2:16" s="14" customFormat="1" x14ac:dyDescent="0.45">
      <c r="B179" s="7"/>
      <c r="C179" s="392"/>
      <c r="D179" s="361"/>
      <c r="E179" s="361"/>
      <c r="F179" s="361"/>
      <c r="G179" s="361"/>
      <c r="H179" s="316" t="s">
        <v>62</v>
      </c>
      <c r="I179" s="312" t="str">
        <f>IF('5'!I98&lt;&gt;"",'5'!I98,"")</f>
        <v/>
      </c>
      <c r="J179" s="196"/>
      <c r="K179" s="197"/>
      <c r="L179" s="196"/>
      <c r="M179" s="197"/>
      <c r="N179" s="431"/>
      <c r="O179" s="351"/>
      <c r="P179" s="9"/>
    </row>
    <row r="180" spans="2:16" s="14" customFormat="1" x14ac:dyDescent="0.45">
      <c r="B180" s="7"/>
      <c r="C180" s="392"/>
      <c r="D180" s="361"/>
      <c r="E180" s="361"/>
      <c r="F180" s="361"/>
      <c r="G180" s="361"/>
      <c r="H180" s="316" t="s">
        <v>63</v>
      </c>
      <c r="I180" s="312" t="str">
        <f>IF('5'!J98&lt;&gt;"",'5'!J98,"")</f>
        <v/>
      </c>
      <c r="J180" s="196"/>
      <c r="K180" s="197"/>
      <c r="L180" s="196"/>
      <c r="M180" s="197"/>
      <c r="N180" s="431"/>
      <c r="O180" s="351"/>
      <c r="P180" s="9"/>
    </row>
    <row r="181" spans="2:16" s="14" customFormat="1" x14ac:dyDescent="0.45">
      <c r="B181" s="7"/>
      <c r="C181" s="392"/>
      <c r="D181" s="361"/>
      <c r="E181" s="361"/>
      <c r="F181" s="361"/>
      <c r="G181" s="361"/>
      <c r="H181" s="316" t="s">
        <v>64</v>
      </c>
      <c r="I181" s="312" t="str">
        <f>IF('5'!K98&lt;&gt;"",'5'!K98,"")</f>
        <v/>
      </c>
      <c r="J181" s="196"/>
      <c r="K181" s="197"/>
      <c r="L181" s="196"/>
      <c r="M181" s="197"/>
      <c r="N181" s="431"/>
      <c r="O181" s="351"/>
      <c r="P181" s="9"/>
    </row>
    <row r="182" spans="2:16" s="14" customFormat="1" x14ac:dyDescent="0.45">
      <c r="B182" s="7"/>
      <c r="C182" s="392"/>
      <c r="D182" s="361"/>
      <c r="E182" s="361"/>
      <c r="F182" s="361"/>
      <c r="G182" s="361"/>
      <c r="H182" s="316" t="s">
        <v>65</v>
      </c>
      <c r="I182" s="312" t="str">
        <f>IF('5'!L98&lt;&gt;"",'5'!L98,"")</f>
        <v/>
      </c>
      <c r="J182" s="196"/>
      <c r="K182" s="197"/>
      <c r="L182" s="196"/>
      <c r="M182" s="197"/>
      <c r="N182" s="431"/>
      <c r="O182" s="351"/>
      <c r="P182" s="9"/>
    </row>
    <row r="183" spans="2:16" s="14" customFormat="1" x14ac:dyDescent="0.45">
      <c r="B183" s="7"/>
      <c r="C183" s="392"/>
      <c r="D183" s="361"/>
      <c r="E183" s="361"/>
      <c r="F183" s="361"/>
      <c r="G183" s="361"/>
      <c r="H183" s="316" t="s">
        <v>66</v>
      </c>
      <c r="I183" s="312" t="str">
        <f>IF('5'!M98&lt;&gt;"",'5'!M98,"")</f>
        <v/>
      </c>
      <c r="J183" s="196"/>
      <c r="K183" s="197"/>
      <c r="L183" s="196"/>
      <c r="M183" s="197"/>
      <c r="N183" s="431"/>
      <c r="O183" s="351"/>
      <c r="P183" s="9"/>
    </row>
    <row r="184" spans="2:16" s="14" customFormat="1" x14ac:dyDescent="0.45">
      <c r="B184" s="7"/>
      <c r="C184" s="392"/>
      <c r="D184" s="361"/>
      <c r="E184" s="361"/>
      <c r="F184" s="361"/>
      <c r="G184" s="361"/>
      <c r="H184" s="316" t="s">
        <v>67</v>
      </c>
      <c r="I184" s="312" t="str">
        <f>IF('5'!N98&lt;&gt;"",'5'!N98,"")</f>
        <v/>
      </c>
      <c r="J184" s="196"/>
      <c r="K184" s="197"/>
      <c r="L184" s="196"/>
      <c r="M184" s="197"/>
      <c r="N184" s="431"/>
      <c r="O184" s="351"/>
      <c r="P184" s="9"/>
    </row>
    <row r="185" spans="2:16" s="14" customFormat="1" x14ac:dyDescent="0.45">
      <c r="B185" s="7"/>
      <c r="C185" s="392"/>
      <c r="D185" s="361"/>
      <c r="E185" s="361"/>
      <c r="F185" s="361"/>
      <c r="G185" s="361"/>
      <c r="H185" s="316" t="s">
        <v>68</v>
      </c>
      <c r="I185" s="312" t="str">
        <f>IF('5'!O98&lt;&gt;"",'5'!O98,"")</f>
        <v/>
      </c>
      <c r="J185" s="196"/>
      <c r="K185" s="197"/>
      <c r="L185" s="196"/>
      <c r="M185" s="197"/>
      <c r="N185" s="431"/>
      <c r="O185" s="351"/>
      <c r="P185" s="9"/>
    </row>
    <row r="186" spans="2:16" s="14" customFormat="1" x14ac:dyDescent="0.45">
      <c r="B186" s="7"/>
      <c r="C186" s="392"/>
      <c r="D186" s="361"/>
      <c r="E186" s="361"/>
      <c r="F186" s="361"/>
      <c r="G186" s="361"/>
      <c r="H186" s="316" t="s">
        <v>69</v>
      </c>
      <c r="I186" s="312" t="str">
        <f>IF('5'!P98&lt;&gt;"",'5'!P98,"")</f>
        <v/>
      </c>
      <c r="J186" s="196"/>
      <c r="K186" s="197"/>
      <c r="L186" s="196"/>
      <c r="M186" s="197"/>
      <c r="N186" s="431"/>
      <c r="O186" s="351"/>
      <c r="P186" s="9"/>
    </row>
    <row r="187" spans="2:16" s="14" customFormat="1" ht="15.6" thickBot="1" x14ac:dyDescent="0.5">
      <c r="B187" s="7"/>
      <c r="C187" s="418"/>
      <c r="D187" s="362"/>
      <c r="E187" s="362"/>
      <c r="F187" s="362"/>
      <c r="G187" s="362"/>
      <c r="H187" s="310" t="s">
        <v>70</v>
      </c>
      <c r="I187" s="313" t="str">
        <f>IF('5'!Q98&lt;&gt;"",'5'!Q98,"")</f>
        <v/>
      </c>
      <c r="J187" s="198"/>
      <c r="K187" s="199"/>
      <c r="L187" s="198"/>
      <c r="M187" s="199"/>
      <c r="N187" s="432"/>
      <c r="O187" s="352"/>
      <c r="P187" s="9"/>
    </row>
    <row r="188" spans="2:16" s="14" customFormat="1" x14ac:dyDescent="0.45">
      <c r="B188" s="7"/>
      <c r="C188" s="417" t="str">
        <f>IF($A$1&gt;0,18,"")</f>
        <v/>
      </c>
      <c r="D188" s="360" t="str">
        <f>IF('1'!D30&lt;&gt;"",'1'!D30,"")</f>
        <v/>
      </c>
      <c r="E188" s="360" t="str">
        <f>IF('5'!F103&lt;&gt;"",'5'!F103,"")&amp;CHAR(10)&amp;IF('5'!F104&lt;&gt;"",'5'!F104,"")&amp;CHAR(10)&amp;IF('5'!F105&lt;&gt;"",'5'!F105,"")&amp;CHAR(10)&amp;IF('5'!F106&lt;&gt;"",'5'!F106,"")&amp;CHAR(10)&amp;IF('5'!F107&lt;&gt;"",'5'!F107,"")</f>
        <v xml:space="preserve">
</v>
      </c>
      <c r="F188" s="360" t="str">
        <f>IF('3'!G103="[選択]","","【A】"&amp;'3'!G103&amp;"（"&amp;'3'!H104&amp;"）"&amp;CHAR(10))&amp;IF('3'!I103="[選択]","","【B】"&amp;'3'!I103&amp;"（"&amp;'3'!J104&amp;"）"&amp;CHAR(10))&amp;IF('3'!K103="実施済","【C】"&amp;'3'!K103&amp;"（"&amp;'3'!L104&amp;"）"&amp;CHAR(10),"")&amp;IF('3'!M103="実施済","【D】"&amp;'3'!M103&amp;"（"&amp;'3'!N104&amp;"）"&amp;CHAR(10),"")</f>
        <v/>
      </c>
      <c r="G188" s="360" t="str">
        <f>IF('4'!G104="[選択]","","【a】"&amp;'4'!G104&amp;"（"&amp;'4'!H105&amp;"）"&amp;CHAR(10))&amp;IF('4'!I104="[選択]","","【b】"&amp;'4'!I104&amp;"（"&amp;'4'!J105&amp;"）"&amp;CHAR(10))&amp;IF('4'!K104="[選択]","","【c】"&amp;'4'!K104&amp;"（"&amp;'4'!L105&amp;"）"&amp;CHAR(10))&amp;IF('4'!M104="[選択]","","【d】"&amp;'4'!M104&amp;"（"&amp;'4'!N105&amp;"）"&amp;CHAR(10))&amp;IF('4'!O104="[選択]","","【e】"&amp;'4'!O104&amp;"（"&amp;'4'!P105&amp;"）"&amp;CHAR(10))&amp;IF('4'!Q104="[選択]","","【f】"&amp;'4'!Q104&amp;"（"&amp;'4'!R105&amp;"）"&amp;CHAR(10))&amp;IF('4'!S104="[選択]","","【g】"&amp;'4'!S104&amp;"（"&amp;'4'!T105&amp;"）"&amp;CHAR(10))&amp;IF('4'!U104="[選択]","","【h】"&amp;'4'!U104&amp;"（"&amp;'4'!V105&amp;"）")</f>
        <v/>
      </c>
      <c r="H188" s="309" t="s">
        <v>61</v>
      </c>
      <c r="I188" s="311" t="str">
        <f>IF('5'!H103&lt;&gt;"",'5'!H103,"")</f>
        <v/>
      </c>
      <c r="J188" s="194"/>
      <c r="K188" s="195"/>
      <c r="L188" s="194"/>
      <c r="M188" s="195"/>
      <c r="N188" s="429" t="str">
        <f>'4'!X104</f>
        <v>[選択]</v>
      </c>
      <c r="O188" s="350" t="str">
        <f>IF(N188="（a）",$R$16,IF(N188="（b）",$R$17,IF(N188="（c）",$R$18,IF(N188="（d）",$R$19,""))))</f>
        <v/>
      </c>
      <c r="P188" s="9"/>
    </row>
    <row r="189" spans="2:16" s="14" customFormat="1" x14ac:dyDescent="0.45">
      <c r="B189" s="7"/>
      <c r="C189" s="392"/>
      <c r="D189" s="361"/>
      <c r="E189" s="361"/>
      <c r="F189" s="361"/>
      <c r="G189" s="361"/>
      <c r="H189" s="316" t="s">
        <v>62</v>
      </c>
      <c r="I189" s="312" t="str">
        <f>IF('5'!I103&lt;&gt;"",'5'!I103,"")</f>
        <v/>
      </c>
      <c r="J189" s="196"/>
      <c r="K189" s="197"/>
      <c r="L189" s="196"/>
      <c r="M189" s="197"/>
      <c r="N189" s="431"/>
      <c r="O189" s="351"/>
      <c r="P189" s="9"/>
    </row>
    <row r="190" spans="2:16" s="14" customFormat="1" x14ac:dyDescent="0.45">
      <c r="B190" s="7"/>
      <c r="C190" s="392"/>
      <c r="D190" s="361"/>
      <c r="E190" s="361"/>
      <c r="F190" s="361"/>
      <c r="G190" s="361"/>
      <c r="H190" s="316" t="s">
        <v>63</v>
      </c>
      <c r="I190" s="312" t="str">
        <f>IF('5'!J103&lt;&gt;"",'5'!J103,"")</f>
        <v/>
      </c>
      <c r="J190" s="196"/>
      <c r="K190" s="197"/>
      <c r="L190" s="196"/>
      <c r="M190" s="197"/>
      <c r="N190" s="431"/>
      <c r="O190" s="351"/>
      <c r="P190" s="9"/>
    </row>
    <row r="191" spans="2:16" s="14" customFormat="1" x14ac:dyDescent="0.45">
      <c r="B191" s="7"/>
      <c r="C191" s="392"/>
      <c r="D191" s="361"/>
      <c r="E191" s="361"/>
      <c r="F191" s="361"/>
      <c r="G191" s="361"/>
      <c r="H191" s="316" t="s">
        <v>64</v>
      </c>
      <c r="I191" s="312" t="str">
        <f>IF('5'!K103&lt;&gt;"",'5'!K103,"")</f>
        <v/>
      </c>
      <c r="J191" s="196"/>
      <c r="K191" s="197"/>
      <c r="L191" s="196"/>
      <c r="M191" s="197"/>
      <c r="N191" s="431"/>
      <c r="O191" s="351"/>
      <c r="P191" s="9"/>
    </row>
    <row r="192" spans="2:16" s="14" customFormat="1" x14ac:dyDescent="0.45">
      <c r="B192" s="7"/>
      <c r="C192" s="392"/>
      <c r="D192" s="361"/>
      <c r="E192" s="361"/>
      <c r="F192" s="361"/>
      <c r="G192" s="361"/>
      <c r="H192" s="316" t="s">
        <v>65</v>
      </c>
      <c r="I192" s="312" t="str">
        <f>IF('5'!L103&lt;&gt;"",'5'!L103,"")</f>
        <v/>
      </c>
      <c r="J192" s="196"/>
      <c r="K192" s="197"/>
      <c r="L192" s="196"/>
      <c r="M192" s="197"/>
      <c r="N192" s="431"/>
      <c r="O192" s="351"/>
      <c r="P192" s="9"/>
    </row>
    <row r="193" spans="2:16" s="14" customFormat="1" x14ac:dyDescent="0.45">
      <c r="B193" s="7"/>
      <c r="C193" s="392"/>
      <c r="D193" s="361"/>
      <c r="E193" s="361"/>
      <c r="F193" s="361"/>
      <c r="G193" s="361"/>
      <c r="H193" s="316" t="s">
        <v>66</v>
      </c>
      <c r="I193" s="312" t="str">
        <f>IF('5'!M103&lt;&gt;"",'5'!M103,"")</f>
        <v/>
      </c>
      <c r="J193" s="196"/>
      <c r="K193" s="197"/>
      <c r="L193" s="196"/>
      <c r="M193" s="197"/>
      <c r="N193" s="431"/>
      <c r="O193" s="351"/>
      <c r="P193" s="9"/>
    </row>
    <row r="194" spans="2:16" s="14" customFormat="1" x14ac:dyDescent="0.45">
      <c r="B194" s="7"/>
      <c r="C194" s="392"/>
      <c r="D194" s="361"/>
      <c r="E194" s="361"/>
      <c r="F194" s="361"/>
      <c r="G194" s="361"/>
      <c r="H194" s="316" t="s">
        <v>67</v>
      </c>
      <c r="I194" s="312" t="str">
        <f>IF('5'!N103&lt;&gt;"",'5'!N103,"")</f>
        <v/>
      </c>
      <c r="J194" s="196"/>
      <c r="K194" s="197"/>
      <c r="L194" s="196"/>
      <c r="M194" s="197"/>
      <c r="N194" s="431"/>
      <c r="O194" s="351"/>
      <c r="P194" s="9"/>
    </row>
    <row r="195" spans="2:16" s="14" customFormat="1" x14ac:dyDescent="0.45">
      <c r="B195" s="7"/>
      <c r="C195" s="392"/>
      <c r="D195" s="361"/>
      <c r="E195" s="361"/>
      <c r="F195" s="361"/>
      <c r="G195" s="361"/>
      <c r="H195" s="316" t="s">
        <v>68</v>
      </c>
      <c r="I195" s="312" t="str">
        <f>IF('5'!O103&lt;&gt;"",'5'!O103,"")</f>
        <v/>
      </c>
      <c r="J195" s="196"/>
      <c r="K195" s="197"/>
      <c r="L195" s="196"/>
      <c r="M195" s="197"/>
      <c r="N195" s="431"/>
      <c r="O195" s="351"/>
      <c r="P195" s="9"/>
    </row>
    <row r="196" spans="2:16" s="14" customFormat="1" x14ac:dyDescent="0.45">
      <c r="B196" s="7"/>
      <c r="C196" s="392"/>
      <c r="D196" s="361"/>
      <c r="E196" s="361"/>
      <c r="F196" s="361"/>
      <c r="G196" s="361"/>
      <c r="H196" s="316" t="s">
        <v>69</v>
      </c>
      <c r="I196" s="312" t="str">
        <f>IF('5'!P103&lt;&gt;"",'5'!P103,"")</f>
        <v/>
      </c>
      <c r="J196" s="196"/>
      <c r="K196" s="197"/>
      <c r="L196" s="196"/>
      <c r="M196" s="197"/>
      <c r="N196" s="431"/>
      <c r="O196" s="351"/>
      <c r="P196" s="9"/>
    </row>
    <row r="197" spans="2:16" s="14" customFormat="1" ht="15.6" thickBot="1" x14ac:dyDescent="0.5">
      <c r="B197" s="7"/>
      <c r="C197" s="418"/>
      <c r="D197" s="362"/>
      <c r="E197" s="362"/>
      <c r="F197" s="362"/>
      <c r="G197" s="362"/>
      <c r="H197" s="310" t="s">
        <v>70</v>
      </c>
      <c r="I197" s="313" t="str">
        <f>IF('5'!Q103&lt;&gt;"",'5'!Q103,"")</f>
        <v/>
      </c>
      <c r="J197" s="198"/>
      <c r="K197" s="199"/>
      <c r="L197" s="198"/>
      <c r="M197" s="199"/>
      <c r="N197" s="432"/>
      <c r="O197" s="352"/>
      <c r="P197" s="9"/>
    </row>
    <row r="198" spans="2:16" s="14" customFormat="1" x14ac:dyDescent="0.45">
      <c r="B198" s="7"/>
      <c r="C198" s="417" t="str">
        <f>IF($A$1&gt;0,19,"")</f>
        <v/>
      </c>
      <c r="D198" s="360" t="str">
        <f>IF('1'!D31&lt;&gt;"",'1'!D31,"")</f>
        <v/>
      </c>
      <c r="E198" s="360" t="str">
        <f>IF('5'!F108&lt;&gt;"",'5'!F108,"")&amp;CHAR(10)&amp;IF('5'!F109&lt;&gt;"",'5'!F109,"")&amp;CHAR(10)&amp;IF('5'!F110&lt;&gt;"",'5'!F110,"")&amp;CHAR(10)&amp;IF('5'!F111&lt;&gt;"",'5'!F111,"")&amp;CHAR(10)&amp;IF('5'!F112&lt;&gt;"",'5'!F112,"")</f>
        <v xml:space="preserve">
</v>
      </c>
      <c r="F198" s="360" t="str">
        <f>IF('3'!G108="[選択]","","【A】"&amp;'3'!G108&amp;"（"&amp;'3'!H109&amp;"）"&amp;CHAR(10))&amp;IF('3'!I108="[選択]","","【B】"&amp;'3'!I108&amp;"（"&amp;'3'!J109&amp;"）"&amp;CHAR(10))&amp;IF('3'!K108="実施済","【C】"&amp;'3'!K108&amp;"（"&amp;'3'!L109&amp;"）"&amp;CHAR(10),"")&amp;IF('3'!M108="実施済","【D】"&amp;'3'!M108&amp;"（"&amp;'3'!N109&amp;"）"&amp;CHAR(10),"")</f>
        <v/>
      </c>
      <c r="G198" s="360" t="str">
        <f>IF('4'!G109="[選択]","","【a】"&amp;'4'!G109&amp;"（"&amp;'4'!H110&amp;"）"&amp;CHAR(10))&amp;IF('4'!I109="[選択]","","【b】"&amp;'4'!I109&amp;"（"&amp;'4'!J110&amp;"）"&amp;CHAR(10))&amp;IF('4'!K109="[選択]","","【c】"&amp;'4'!K109&amp;"（"&amp;'4'!L110&amp;"）"&amp;CHAR(10))&amp;IF('4'!M109="[選択]","","【d】"&amp;'4'!M109&amp;"（"&amp;'4'!N110&amp;"）"&amp;CHAR(10))&amp;IF('4'!O109="[選択]","","【e】"&amp;'4'!O109&amp;"（"&amp;'4'!P110&amp;"）"&amp;CHAR(10))&amp;IF('4'!Q109="[選択]","","【f】"&amp;'4'!Q109&amp;"（"&amp;'4'!R110&amp;"）"&amp;CHAR(10))&amp;IF('4'!S109="[選択]","","【g】"&amp;'4'!S109&amp;"（"&amp;'4'!T110&amp;"）"&amp;CHAR(10))&amp;IF('4'!U109="[選択]","","【h】"&amp;'4'!U109&amp;"（"&amp;'4'!V110&amp;"）")</f>
        <v/>
      </c>
      <c r="H198" s="309" t="s">
        <v>61</v>
      </c>
      <c r="I198" s="311" t="str">
        <f>IF('5'!H108&lt;&gt;"",'5'!H108,"")</f>
        <v/>
      </c>
      <c r="J198" s="194"/>
      <c r="K198" s="195"/>
      <c r="L198" s="194"/>
      <c r="M198" s="195"/>
      <c r="N198" s="429" t="str">
        <f>'4'!X109</f>
        <v>[選択]</v>
      </c>
      <c r="O198" s="350" t="str">
        <f>IF(N198="（a）",$R$16,IF(N198="（b）",$R$17,IF(N198="（c）",$R$18,IF(N198="（d）",$R$19,""))))</f>
        <v/>
      </c>
      <c r="P198" s="9"/>
    </row>
    <row r="199" spans="2:16" s="14" customFormat="1" x14ac:dyDescent="0.45">
      <c r="B199" s="7"/>
      <c r="C199" s="392"/>
      <c r="D199" s="361"/>
      <c r="E199" s="361"/>
      <c r="F199" s="361"/>
      <c r="G199" s="361"/>
      <c r="H199" s="316" t="s">
        <v>62</v>
      </c>
      <c r="I199" s="312" t="str">
        <f>IF('5'!I108&lt;&gt;"",'5'!I108,"")</f>
        <v/>
      </c>
      <c r="J199" s="196"/>
      <c r="K199" s="197"/>
      <c r="L199" s="196"/>
      <c r="M199" s="197"/>
      <c r="N199" s="431"/>
      <c r="O199" s="351"/>
      <c r="P199" s="9"/>
    </row>
    <row r="200" spans="2:16" s="14" customFormat="1" x14ac:dyDescent="0.45">
      <c r="B200" s="7"/>
      <c r="C200" s="392"/>
      <c r="D200" s="361"/>
      <c r="E200" s="361"/>
      <c r="F200" s="361"/>
      <c r="G200" s="361"/>
      <c r="H200" s="316" t="s">
        <v>63</v>
      </c>
      <c r="I200" s="312" t="str">
        <f>IF('5'!J108&lt;&gt;"",'5'!J108,"")</f>
        <v/>
      </c>
      <c r="J200" s="196"/>
      <c r="K200" s="197"/>
      <c r="L200" s="196"/>
      <c r="M200" s="197"/>
      <c r="N200" s="431"/>
      <c r="O200" s="351"/>
      <c r="P200" s="9"/>
    </row>
    <row r="201" spans="2:16" s="14" customFormat="1" x14ac:dyDescent="0.45">
      <c r="B201" s="7"/>
      <c r="C201" s="392"/>
      <c r="D201" s="361"/>
      <c r="E201" s="361"/>
      <c r="F201" s="361"/>
      <c r="G201" s="361"/>
      <c r="H201" s="316" t="s">
        <v>64</v>
      </c>
      <c r="I201" s="312" t="str">
        <f>IF('5'!K108&lt;&gt;"",'5'!K108,"")</f>
        <v/>
      </c>
      <c r="J201" s="196"/>
      <c r="K201" s="197"/>
      <c r="L201" s="196"/>
      <c r="M201" s="197"/>
      <c r="N201" s="431"/>
      <c r="O201" s="351"/>
      <c r="P201" s="9"/>
    </row>
    <row r="202" spans="2:16" s="14" customFormat="1" x14ac:dyDescent="0.45">
      <c r="B202" s="7"/>
      <c r="C202" s="392"/>
      <c r="D202" s="361"/>
      <c r="E202" s="361"/>
      <c r="F202" s="361"/>
      <c r="G202" s="361"/>
      <c r="H202" s="316" t="s">
        <v>65</v>
      </c>
      <c r="I202" s="312" t="str">
        <f>IF('5'!L108&lt;&gt;"",'5'!L108,"")</f>
        <v/>
      </c>
      <c r="J202" s="196"/>
      <c r="K202" s="197"/>
      <c r="L202" s="196"/>
      <c r="M202" s="197"/>
      <c r="N202" s="431"/>
      <c r="O202" s="351"/>
      <c r="P202" s="9"/>
    </row>
    <row r="203" spans="2:16" s="14" customFormat="1" x14ac:dyDescent="0.45">
      <c r="B203" s="7"/>
      <c r="C203" s="392"/>
      <c r="D203" s="361"/>
      <c r="E203" s="361"/>
      <c r="F203" s="361"/>
      <c r="G203" s="361"/>
      <c r="H203" s="316" t="s">
        <v>66</v>
      </c>
      <c r="I203" s="312" t="str">
        <f>IF('5'!M108&lt;&gt;"",'5'!M108,"")</f>
        <v/>
      </c>
      <c r="J203" s="196"/>
      <c r="K203" s="197"/>
      <c r="L203" s="196"/>
      <c r="M203" s="197"/>
      <c r="N203" s="431"/>
      <c r="O203" s="351"/>
      <c r="P203" s="9"/>
    </row>
    <row r="204" spans="2:16" s="14" customFormat="1" x14ac:dyDescent="0.45">
      <c r="B204" s="7"/>
      <c r="C204" s="392"/>
      <c r="D204" s="361"/>
      <c r="E204" s="361"/>
      <c r="F204" s="361"/>
      <c r="G204" s="361"/>
      <c r="H204" s="316" t="s">
        <v>67</v>
      </c>
      <c r="I204" s="312" t="str">
        <f>IF('5'!N108&lt;&gt;"",'5'!N108,"")</f>
        <v/>
      </c>
      <c r="J204" s="196"/>
      <c r="K204" s="197"/>
      <c r="L204" s="196"/>
      <c r="M204" s="197"/>
      <c r="N204" s="431"/>
      <c r="O204" s="351"/>
      <c r="P204" s="9"/>
    </row>
    <row r="205" spans="2:16" s="14" customFormat="1" x14ac:dyDescent="0.45">
      <c r="B205" s="7"/>
      <c r="C205" s="392"/>
      <c r="D205" s="361"/>
      <c r="E205" s="361"/>
      <c r="F205" s="361"/>
      <c r="G205" s="361"/>
      <c r="H205" s="316" t="s">
        <v>68</v>
      </c>
      <c r="I205" s="312" t="str">
        <f>IF('5'!O108&lt;&gt;"",'5'!O108,"")</f>
        <v/>
      </c>
      <c r="J205" s="196"/>
      <c r="K205" s="197"/>
      <c r="L205" s="196"/>
      <c r="M205" s="197"/>
      <c r="N205" s="431"/>
      <c r="O205" s="351"/>
      <c r="P205" s="9"/>
    </row>
    <row r="206" spans="2:16" s="14" customFormat="1" x14ac:dyDescent="0.45">
      <c r="B206" s="7"/>
      <c r="C206" s="392"/>
      <c r="D206" s="361"/>
      <c r="E206" s="361"/>
      <c r="F206" s="361"/>
      <c r="G206" s="361"/>
      <c r="H206" s="316" t="s">
        <v>69</v>
      </c>
      <c r="I206" s="312" t="str">
        <f>IF('5'!P108&lt;&gt;"",'5'!P108,"")</f>
        <v/>
      </c>
      <c r="J206" s="196"/>
      <c r="K206" s="197"/>
      <c r="L206" s="196"/>
      <c r="M206" s="197"/>
      <c r="N206" s="431"/>
      <c r="O206" s="351"/>
      <c r="P206" s="9"/>
    </row>
    <row r="207" spans="2:16" s="14" customFormat="1" ht="15.6" thickBot="1" x14ac:dyDescent="0.5">
      <c r="B207" s="7"/>
      <c r="C207" s="418"/>
      <c r="D207" s="362"/>
      <c r="E207" s="362"/>
      <c r="F207" s="362"/>
      <c r="G207" s="362"/>
      <c r="H207" s="310" t="s">
        <v>70</v>
      </c>
      <c r="I207" s="313" t="str">
        <f>IF('5'!Q108&lt;&gt;"",'5'!Q108,"")</f>
        <v/>
      </c>
      <c r="J207" s="198"/>
      <c r="K207" s="199"/>
      <c r="L207" s="198"/>
      <c r="M207" s="199"/>
      <c r="N207" s="432"/>
      <c r="O207" s="352"/>
      <c r="P207" s="9"/>
    </row>
    <row r="208" spans="2:16" s="14" customFormat="1" x14ac:dyDescent="0.45">
      <c r="B208" s="7"/>
      <c r="C208" s="417" t="str">
        <f>IF($A$1&gt;0,20,"")</f>
        <v/>
      </c>
      <c r="D208" s="360" t="str">
        <f>IF('1'!D32&lt;&gt;"",'1'!D32,"")</f>
        <v/>
      </c>
      <c r="E208" s="360" t="str">
        <f>IF('5'!F113&lt;&gt;"",'5'!F113,"")&amp;CHAR(10)&amp;IF('5'!F114&lt;&gt;"",'5'!F114,"")&amp;CHAR(10)&amp;IF('5'!F115&lt;&gt;"",'5'!F115,"")&amp;CHAR(10)&amp;IF('5'!F116&lt;&gt;"",'5'!F116,"")&amp;CHAR(10)&amp;IF('5'!F117&lt;&gt;"",'5'!F117,"")</f>
        <v xml:space="preserve">
</v>
      </c>
      <c r="F208" s="360" t="str">
        <f>IF('3'!G113="[選択]","","【A】"&amp;'3'!G113&amp;"（"&amp;'3'!H114&amp;"）"&amp;CHAR(10))&amp;IF('3'!I113="[選択]","","【B】"&amp;'3'!I113&amp;"（"&amp;'3'!J114&amp;"）"&amp;CHAR(10))&amp;IF('3'!K113="実施済","【C】"&amp;'3'!K113&amp;"（"&amp;'3'!L114&amp;"）"&amp;CHAR(10),"")&amp;IF('3'!M113="実施済","【D】"&amp;'3'!M113&amp;"（"&amp;'3'!N114&amp;"）"&amp;CHAR(10),"")</f>
        <v/>
      </c>
      <c r="G208" s="360" t="str">
        <f>IF('4'!G114="[選択]","","【a】"&amp;'4'!G114&amp;"（"&amp;'4'!H115&amp;"）"&amp;CHAR(10))&amp;IF('4'!I114="[選択]","","【b】"&amp;'4'!I114&amp;"（"&amp;'4'!J115&amp;"）"&amp;CHAR(10))&amp;IF('4'!K114="[選択]","","【c】"&amp;'4'!K114&amp;"（"&amp;'4'!L115&amp;"）"&amp;CHAR(10))&amp;IF('4'!M114="[選択]","","【d】"&amp;'4'!M114&amp;"（"&amp;'4'!N115&amp;"）"&amp;CHAR(10))&amp;IF('4'!O114="[選択]","","【e】"&amp;'4'!O114&amp;"（"&amp;'4'!P115&amp;"）"&amp;CHAR(10))&amp;IF('4'!Q114="[選択]","","【f】"&amp;'4'!Q114&amp;"（"&amp;'4'!R115&amp;"）"&amp;CHAR(10))&amp;IF('4'!S114="[選択]","","【g】"&amp;'4'!S114&amp;"（"&amp;'4'!T115&amp;"）"&amp;CHAR(10))&amp;IF('4'!U114="[選択]","","【h】"&amp;'4'!U114&amp;"（"&amp;'4'!V115&amp;"）")</f>
        <v/>
      </c>
      <c r="H208" s="309" t="s">
        <v>61</v>
      </c>
      <c r="I208" s="311" t="str">
        <f>IF('5'!H113&lt;&gt;"",'5'!H113,"")</f>
        <v/>
      </c>
      <c r="J208" s="194"/>
      <c r="K208" s="195"/>
      <c r="L208" s="194"/>
      <c r="M208" s="195"/>
      <c r="N208" s="429" t="str">
        <f>'4'!X114</f>
        <v>[選択]</v>
      </c>
      <c r="O208" s="350" t="str">
        <f>IF(N208="（a）",$R$16,IF(N208="（b）",$R$17,IF(N208="（c）",$R$18,IF(N208="（d）",$R$19,""))))</f>
        <v/>
      </c>
      <c r="P208" s="9"/>
    </row>
    <row r="209" spans="2:16" s="14" customFormat="1" x14ac:dyDescent="0.45">
      <c r="B209" s="7"/>
      <c r="C209" s="392"/>
      <c r="D209" s="361"/>
      <c r="E209" s="361"/>
      <c r="F209" s="361"/>
      <c r="G209" s="361"/>
      <c r="H209" s="316" t="s">
        <v>62</v>
      </c>
      <c r="I209" s="312" t="str">
        <f>IF('5'!I113&lt;&gt;"",'5'!I113,"")</f>
        <v/>
      </c>
      <c r="J209" s="196"/>
      <c r="K209" s="197"/>
      <c r="L209" s="196"/>
      <c r="M209" s="197"/>
      <c r="N209" s="431"/>
      <c r="O209" s="351"/>
      <c r="P209" s="9"/>
    </row>
    <row r="210" spans="2:16" s="14" customFormat="1" x14ac:dyDescent="0.45">
      <c r="B210" s="7"/>
      <c r="C210" s="392"/>
      <c r="D210" s="361"/>
      <c r="E210" s="361"/>
      <c r="F210" s="361"/>
      <c r="G210" s="361"/>
      <c r="H210" s="316" t="s">
        <v>63</v>
      </c>
      <c r="I210" s="312" t="str">
        <f>IF('5'!J113&lt;&gt;"",'5'!J113,"")</f>
        <v/>
      </c>
      <c r="J210" s="196"/>
      <c r="K210" s="197"/>
      <c r="L210" s="196"/>
      <c r="M210" s="197"/>
      <c r="N210" s="431"/>
      <c r="O210" s="351"/>
      <c r="P210" s="9"/>
    </row>
    <row r="211" spans="2:16" s="14" customFormat="1" x14ac:dyDescent="0.45">
      <c r="B211" s="7"/>
      <c r="C211" s="392"/>
      <c r="D211" s="361"/>
      <c r="E211" s="361"/>
      <c r="F211" s="361"/>
      <c r="G211" s="361"/>
      <c r="H211" s="316" t="s">
        <v>64</v>
      </c>
      <c r="I211" s="312" t="str">
        <f>IF('5'!K113&lt;&gt;"",'5'!K113,"")</f>
        <v/>
      </c>
      <c r="J211" s="196"/>
      <c r="K211" s="197"/>
      <c r="L211" s="196"/>
      <c r="M211" s="197"/>
      <c r="N211" s="431"/>
      <c r="O211" s="351"/>
      <c r="P211" s="9"/>
    </row>
    <row r="212" spans="2:16" s="14" customFormat="1" x14ac:dyDescent="0.45">
      <c r="B212" s="7"/>
      <c r="C212" s="392"/>
      <c r="D212" s="361"/>
      <c r="E212" s="361"/>
      <c r="F212" s="361"/>
      <c r="G212" s="361"/>
      <c r="H212" s="316" t="s">
        <v>65</v>
      </c>
      <c r="I212" s="312" t="str">
        <f>IF('5'!L113&lt;&gt;"",'5'!L113,"")</f>
        <v/>
      </c>
      <c r="J212" s="196"/>
      <c r="K212" s="197"/>
      <c r="L212" s="196"/>
      <c r="M212" s="197"/>
      <c r="N212" s="431"/>
      <c r="O212" s="351"/>
      <c r="P212" s="9"/>
    </row>
    <row r="213" spans="2:16" s="14" customFormat="1" x14ac:dyDescent="0.45">
      <c r="B213" s="7"/>
      <c r="C213" s="392"/>
      <c r="D213" s="361"/>
      <c r="E213" s="361"/>
      <c r="F213" s="361"/>
      <c r="G213" s="361"/>
      <c r="H213" s="316" t="s">
        <v>66</v>
      </c>
      <c r="I213" s="312" t="str">
        <f>IF('5'!M113&lt;&gt;"",'5'!M113,"")</f>
        <v/>
      </c>
      <c r="J213" s="196"/>
      <c r="K213" s="197"/>
      <c r="L213" s="196"/>
      <c r="M213" s="197"/>
      <c r="N213" s="431"/>
      <c r="O213" s="351"/>
      <c r="P213" s="9"/>
    </row>
    <row r="214" spans="2:16" s="14" customFormat="1" x14ac:dyDescent="0.45">
      <c r="B214" s="7"/>
      <c r="C214" s="392"/>
      <c r="D214" s="361"/>
      <c r="E214" s="361"/>
      <c r="F214" s="361"/>
      <c r="G214" s="361"/>
      <c r="H214" s="316" t="s">
        <v>67</v>
      </c>
      <c r="I214" s="312" t="str">
        <f>IF('5'!N113&lt;&gt;"",'5'!N113,"")</f>
        <v/>
      </c>
      <c r="J214" s="196"/>
      <c r="K214" s="197"/>
      <c r="L214" s="196"/>
      <c r="M214" s="197"/>
      <c r="N214" s="431"/>
      <c r="O214" s="351"/>
      <c r="P214" s="9"/>
    </row>
    <row r="215" spans="2:16" s="14" customFormat="1" x14ac:dyDescent="0.45">
      <c r="B215" s="7"/>
      <c r="C215" s="392"/>
      <c r="D215" s="361"/>
      <c r="E215" s="361"/>
      <c r="F215" s="361"/>
      <c r="G215" s="361"/>
      <c r="H215" s="316" t="s">
        <v>68</v>
      </c>
      <c r="I215" s="312" t="str">
        <f>IF('5'!O113&lt;&gt;"",'5'!O113,"")</f>
        <v/>
      </c>
      <c r="J215" s="196"/>
      <c r="K215" s="197"/>
      <c r="L215" s="196"/>
      <c r="M215" s="197"/>
      <c r="N215" s="431"/>
      <c r="O215" s="351"/>
      <c r="P215" s="9"/>
    </row>
    <row r="216" spans="2:16" s="14" customFormat="1" x14ac:dyDescent="0.45">
      <c r="B216" s="7"/>
      <c r="C216" s="392"/>
      <c r="D216" s="361"/>
      <c r="E216" s="361"/>
      <c r="F216" s="361"/>
      <c r="G216" s="361"/>
      <c r="H216" s="316" t="s">
        <v>69</v>
      </c>
      <c r="I216" s="312" t="str">
        <f>IF('5'!P113&lt;&gt;"",'5'!P113,"")</f>
        <v/>
      </c>
      <c r="J216" s="196"/>
      <c r="K216" s="197"/>
      <c r="L216" s="196"/>
      <c r="M216" s="197"/>
      <c r="N216" s="431"/>
      <c r="O216" s="351"/>
      <c r="P216" s="9"/>
    </row>
    <row r="217" spans="2:16" s="14" customFormat="1" ht="15.6" thickBot="1" x14ac:dyDescent="0.5">
      <c r="B217" s="7"/>
      <c r="C217" s="418"/>
      <c r="D217" s="362"/>
      <c r="E217" s="362"/>
      <c r="F217" s="362"/>
      <c r="G217" s="362"/>
      <c r="H217" s="310" t="s">
        <v>70</v>
      </c>
      <c r="I217" s="313" t="str">
        <f>IF('5'!Q113&lt;&gt;"",'5'!Q113,"")</f>
        <v/>
      </c>
      <c r="J217" s="198"/>
      <c r="K217" s="199"/>
      <c r="L217" s="198"/>
      <c r="M217" s="199"/>
      <c r="N217" s="432"/>
      <c r="O217" s="352"/>
      <c r="P217" s="9"/>
    </row>
    <row r="218" spans="2:16" s="14" customFormat="1" x14ac:dyDescent="0.45">
      <c r="B218" s="7"/>
      <c r="C218" s="8"/>
      <c r="D218" s="8"/>
      <c r="E218" s="8"/>
      <c r="F218" s="8"/>
      <c r="G218" s="8"/>
      <c r="H218" s="8"/>
      <c r="I218" s="8"/>
      <c r="J218" s="8"/>
      <c r="K218" s="8"/>
      <c r="L218" s="8"/>
      <c r="M218" s="8"/>
      <c r="N218" s="8"/>
      <c r="O218" s="8"/>
      <c r="P218" s="9"/>
    </row>
    <row r="219" spans="2:16" s="14" customFormat="1" x14ac:dyDescent="0.45">
      <c r="B219" s="11"/>
      <c r="C219" s="12"/>
      <c r="D219" s="12"/>
      <c r="E219" s="12"/>
      <c r="F219" s="12"/>
      <c r="G219" s="12"/>
      <c r="H219" s="12"/>
      <c r="I219" s="12"/>
      <c r="J219" s="12"/>
      <c r="K219" s="12"/>
      <c r="L219" s="12"/>
      <c r="M219" s="12"/>
      <c r="N219" s="12"/>
      <c r="O219" s="12"/>
      <c r="P219" s="13"/>
    </row>
    <row r="220" spans="2:16" s="14" customFormat="1" x14ac:dyDescent="0.45"/>
  </sheetData>
  <mergeCells count="170">
    <mergeCell ref="O198:O207"/>
    <mergeCell ref="O208:O217"/>
    <mergeCell ref="O108:O117"/>
    <mergeCell ref="O118:O127"/>
    <mergeCell ref="O128:O137"/>
    <mergeCell ref="O138:O147"/>
    <mergeCell ref="O148:O157"/>
    <mergeCell ref="O158:O167"/>
    <mergeCell ref="O168:O177"/>
    <mergeCell ref="O178:O187"/>
    <mergeCell ref="O188:O197"/>
    <mergeCell ref="O18:O27"/>
    <mergeCell ref="O28:O37"/>
    <mergeCell ref="O38:O47"/>
    <mergeCell ref="O48:O57"/>
    <mergeCell ref="O58:O67"/>
    <mergeCell ref="O68:O77"/>
    <mergeCell ref="O78:O87"/>
    <mergeCell ref="O88:O97"/>
    <mergeCell ref="O98:O107"/>
    <mergeCell ref="N208:N217"/>
    <mergeCell ref="N118:N127"/>
    <mergeCell ref="N128:N137"/>
    <mergeCell ref="N138:N147"/>
    <mergeCell ref="N148:N157"/>
    <mergeCell ref="N158:N167"/>
    <mergeCell ref="N168:N177"/>
    <mergeCell ref="N178:N187"/>
    <mergeCell ref="N188:N197"/>
    <mergeCell ref="N198:N207"/>
    <mergeCell ref="N28:N37"/>
    <mergeCell ref="N38:N47"/>
    <mergeCell ref="N48:N57"/>
    <mergeCell ref="N58:N67"/>
    <mergeCell ref="N68:N77"/>
    <mergeCell ref="N78:N87"/>
    <mergeCell ref="N88:N97"/>
    <mergeCell ref="N98:N107"/>
    <mergeCell ref="N108:N117"/>
    <mergeCell ref="B3:P3"/>
    <mergeCell ref="L16:M16"/>
    <mergeCell ref="C16:C17"/>
    <mergeCell ref="F16:F17"/>
    <mergeCell ref="G16:G17"/>
    <mergeCell ref="E16:E17"/>
    <mergeCell ref="H16:I17"/>
    <mergeCell ref="C8:C9"/>
    <mergeCell ref="E8:E9"/>
    <mergeCell ref="F8:F9"/>
    <mergeCell ref="G8:G9"/>
    <mergeCell ref="H8:I9"/>
    <mergeCell ref="J8:K8"/>
    <mergeCell ref="M6:N6"/>
    <mergeCell ref="L8:M8"/>
    <mergeCell ref="C10:C13"/>
    <mergeCell ref="E10:E13"/>
    <mergeCell ref="N8:N9"/>
    <mergeCell ref="N10:N13"/>
    <mergeCell ref="N16:N17"/>
    <mergeCell ref="O8:O9"/>
    <mergeCell ref="O10:O13"/>
    <mergeCell ref="O16:O17"/>
    <mergeCell ref="F18:F27"/>
    <mergeCell ref="G18:G27"/>
    <mergeCell ref="C18:C27"/>
    <mergeCell ref="E18:E27"/>
    <mergeCell ref="J16:K16"/>
    <mergeCell ref="D8:D9"/>
    <mergeCell ref="D10:D13"/>
    <mergeCell ref="D16:D17"/>
    <mergeCell ref="D18:D27"/>
    <mergeCell ref="F10:F13"/>
    <mergeCell ref="G10:G13"/>
    <mergeCell ref="C28:C37"/>
    <mergeCell ref="E28:E37"/>
    <mergeCell ref="F28:F37"/>
    <mergeCell ref="G28:G37"/>
    <mergeCell ref="C38:C47"/>
    <mergeCell ref="E38:E47"/>
    <mergeCell ref="F38:F47"/>
    <mergeCell ref="G38:G47"/>
    <mergeCell ref="D28:D37"/>
    <mergeCell ref="D38:D47"/>
    <mergeCell ref="C48:C57"/>
    <mergeCell ref="E48:E57"/>
    <mergeCell ref="F48:F57"/>
    <mergeCell ref="G48:G57"/>
    <mergeCell ref="C58:C67"/>
    <mergeCell ref="E58:E67"/>
    <mergeCell ref="F58:F67"/>
    <mergeCell ref="G58:G67"/>
    <mergeCell ref="D48:D57"/>
    <mergeCell ref="D58:D67"/>
    <mergeCell ref="C68:C77"/>
    <mergeCell ref="E68:E77"/>
    <mergeCell ref="F68:F77"/>
    <mergeCell ref="G68:G77"/>
    <mergeCell ref="C78:C87"/>
    <mergeCell ref="E78:E87"/>
    <mergeCell ref="F78:F87"/>
    <mergeCell ref="G78:G87"/>
    <mergeCell ref="D68:D77"/>
    <mergeCell ref="D78:D87"/>
    <mergeCell ref="C88:C97"/>
    <mergeCell ref="E88:E97"/>
    <mergeCell ref="F88:F97"/>
    <mergeCell ref="G88:G97"/>
    <mergeCell ref="C98:C107"/>
    <mergeCell ref="E98:E107"/>
    <mergeCell ref="F98:F107"/>
    <mergeCell ref="G98:G107"/>
    <mergeCell ref="D88:D97"/>
    <mergeCell ref="D98:D107"/>
    <mergeCell ref="C108:C117"/>
    <mergeCell ref="E108:E117"/>
    <mergeCell ref="F108:F117"/>
    <mergeCell ref="G108:G117"/>
    <mergeCell ref="C118:C127"/>
    <mergeCell ref="E118:E127"/>
    <mergeCell ref="F118:F127"/>
    <mergeCell ref="G118:G127"/>
    <mergeCell ref="D108:D117"/>
    <mergeCell ref="D118:D127"/>
    <mergeCell ref="C128:C137"/>
    <mergeCell ref="E128:E137"/>
    <mergeCell ref="F128:F137"/>
    <mergeCell ref="G128:G137"/>
    <mergeCell ref="C138:C147"/>
    <mergeCell ref="E138:E147"/>
    <mergeCell ref="F138:F147"/>
    <mergeCell ref="G138:G147"/>
    <mergeCell ref="D128:D137"/>
    <mergeCell ref="D138:D147"/>
    <mergeCell ref="G178:G187"/>
    <mergeCell ref="D168:D177"/>
    <mergeCell ref="D178:D187"/>
    <mergeCell ref="C148:C157"/>
    <mergeCell ref="E148:E157"/>
    <mergeCell ref="F148:F157"/>
    <mergeCell ref="G148:G157"/>
    <mergeCell ref="C158:C167"/>
    <mergeCell ref="E158:E167"/>
    <mergeCell ref="F158:F167"/>
    <mergeCell ref="G158:G167"/>
    <mergeCell ref="D148:D157"/>
    <mergeCell ref="D158:D167"/>
    <mergeCell ref="N18:N27"/>
    <mergeCell ref="M5:N5"/>
    <mergeCell ref="C208:C217"/>
    <mergeCell ref="E208:E217"/>
    <mergeCell ref="F208:F217"/>
    <mergeCell ref="G208:G217"/>
    <mergeCell ref="C188:C197"/>
    <mergeCell ref="E188:E197"/>
    <mergeCell ref="F188:F197"/>
    <mergeCell ref="G188:G197"/>
    <mergeCell ref="C198:C207"/>
    <mergeCell ref="E198:E207"/>
    <mergeCell ref="F198:F207"/>
    <mergeCell ref="G198:G207"/>
    <mergeCell ref="D188:D197"/>
    <mergeCell ref="D198:D207"/>
    <mergeCell ref="D208:D217"/>
    <mergeCell ref="C168:C177"/>
    <mergeCell ref="E168:E177"/>
    <mergeCell ref="F168:F177"/>
    <mergeCell ref="G168:G177"/>
    <mergeCell ref="C178:C187"/>
    <mergeCell ref="E178:E187"/>
    <mergeCell ref="F178:F187"/>
  </mergeCells>
  <phoneticPr fontId="1"/>
  <conditionalFormatting sqref="O18:O217">
    <cfRule type="expression" dxfId="2" priority="1">
      <formula>N18="（a）"</formula>
    </cfRule>
  </conditionalFormatting>
  <hyperlinks>
    <hyperlink ref="M5:N5" location="★シート7の記入前に★!A1" display="入力後、次のシートに移動" xr:uid="{00000000-0004-0000-0500-000000000000}"/>
    <hyperlink ref="M6:N6" location="'シナリオ検討シート（１）【設備・装置・道具の不具合】'!A1" display="シナリオ検討シー（１）はコチラ" xr:uid="{00000000-0004-0000-0500-000001000000}"/>
    <hyperlink ref="L14" location="結果事象の記載方針!A1" display="※結果事象の記載に係る方針はコチラ" xr:uid="{00000000-0004-0000-0500-000002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4"/>
  <sheetViews>
    <sheetView zoomScale="115" zoomScaleNormal="115" workbookViewId="0">
      <selection activeCell="B5" sqref="B5:J5"/>
    </sheetView>
  </sheetViews>
  <sheetFormatPr defaultColWidth="0" defaultRowHeight="15" zeroHeight="1" x14ac:dyDescent="0.45"/>
  <cols>
    <col min="1" max="1" width="8.796875" style="1" customWidth="1"/>
    <col min="2" max="2" width="9.5" style="1" customWidth="1"/>
    <col min="3" max="9" width="10.69921875" style="1" customWidth="1"/>
    <col min="10" max="10" width="9.5" style="1" customWidth="1"/>
    <col min="11" max="11" width="8.796875" style="1" customWidth="1"/>
    <col min="12" max="16384" width="8.796875" style="1" hidden="1"/>
  </cols>
  <sheetData>
    <row r="1" spans="1:11" ht="15.6" thickBot="1" x14ac:dyDescent="0.5">
      <c r="A1" s="106"/>
      <c r="B1" s="106"/>
      <c r="C1" s="106"/>
      <c r="D1" s="106"/>
      <c r="E1" s="106"/>
      <c r="F1" s="106"/>
      <c r="G1" s="106"/>
      <c r="H1" s="106"/>
      <c r="I1" s="106"/>
      <c r="J1" s="106"/>
      <c r="K1" s="106"/>
    </row>
    <row r="2" spans="1:11" ht="15" customHeight="1" x14ac:dyDescent="0.45">
      <c r="A2" s="106"/>
      <c r="B2" s="482" t="s">
        <v>302</v>
      </c>
      <c r="C2" s="483"/>
      <c r="D2" s="483"/>
      <c r="E2" s="483"/>
      <c r="F2" s="483"/>
      <c r="G2" s="483"/>
      <c r="H2" s="483"/>
      <c r="I2" s="483"/>
      <c r="J2" s="484"/>
      <c r="K2" s="106"/>
    </row>
    <row r="3" spans="1:11" ht="15" customHeight="1" x14ac:dyDescent="0.45">
      <c r="A3" s="106"/>
      <c r="B3" s="485"/>
      <c r="C3" s="486"/>
      <c r="D3" s="486"/>
      <c r="E3" s="486"/>
      <c r="F3" s="486"/>
      <c r="G3" s="486"/>
      <c r="H3" s="486"/>
      <c r="I3" s="486"/>
      <c r="J3" s="487"/>
      <c r="K3" s="106"/>
    </row>
    <row r="4" spans="1:11" ht="18" customHeight="1" thickBot="1" x14ac:dyDescent="0.5">
      <c r="A4" s="106"/>
      <c r="B4" s="488"/>
      <c r="C4" s="489"/>
      <c r="D4" s="489"/>
      <c r="E4" s="489"/>
      <c r="F4" s="489"/>
      <c r="G4" s="489"/>
      <c r="H4" s="489"/>
      <c r="I4" s="489"/>
      <c r="J4" s="490"/>
      <c r="K4" s="106"/>
    </row>
    <row r="5" spans="1:11" ht="18" customHeight="1" x14ac:dyDescent="0.45">
      <c r="A5" s="106"/>
      <c r="B5" s="491" t="s">
        <v>303</v>
      </c>
      <c r="C5" s="491"/>
      <c r="D5" s="491"/>
      <c r="E5" s="491"/>
      <c r="F5" s="491"/>
      <c r="G5" s="491"/>
      <c r="H5" s="491"/>
      <c r="I5" s="491"/>
      <c r="J5" s="491"/>
      <c r="K5" s="106"/>
    </row>
    <row r="6" spans="1:11" ht="16.2" x14ac:dyDescent="0.45">
      <c r="A6" s="106"/>
      <c r="B6" s="491" t="s">
        <v>287</v>
      </c>
      <c r="C6" s="491"/>
      <c r="D6" s="491"/>
      <c r="E6" s="491"/>
      <c r="F6" s="491"/>
      <c r="G6" s="491"/>
      <c r="H6" s="491"/>
      <c r="I6" s="491"/>
      <c r="J6" s="491"/>
      <c r="K6" s="106"/>
    </row>
    <row r="7" spans="1:11" x14ac:dyDescent="0.45">
      <c r="A7" s="106"/>
      <c r="B7" s="106"/>
      <c r="C7" s="106"/>
      <c r="D7" s="106"/>
      <c r="E7" s="106"/>
      <c r="F7" s="106"/>
      <c r="G7" s="106"/>
      <c r="H7" s="106"/>
      <c r="I7" s="106"/>
      <c r="J7" s="106"/>
      <c r="K7" s="106"/>
    </row>
    <row r="8" spans="1:11" x14ac:dyDescent="0.45">
      <c r="A8" s="106"/>
      <c r="B8" s="106"/>
      <c r="C8" s="481" t="s">
        <v>304</v>
      </c>
      <c r="D8" s="481"/>
      <c r="E8" s="481"/>
      <c r="F8" s="481"/>
      <c r="G8" s="481"/>
      <c r="H8" s="481"/>
      <c r="I8" s="481"/>
      <c r="J8" s="106"/>
      <c r="K8" s="106"/>
    </row>
    <row r="9" spans="1:11" x14ac:dyDescent="0.45">
      <c r="A9" s="106"/>
      <c r="B9" s="106"/>
      <c r="C9" s="106"/>
      <c r="D9" s="106" t="s">
        <v>305</v>
      </c>
      <c r="E9" s="106"/>
      <c r="F9" s="106"/>
      <c r="G9" s="278" t="s">
        <v>288</v>
      </c>
      <c r="H9" s="106"/>
      <c r="I9" s="106"/>
      <c r="J9" s="106"/>
      <c r="K9" s="106"/>
    </row>
    <row r="10" spans="1:11" x14ac:dyDescent="0.45">
      <c r="A10" s="106"/>
      <c r="B10" s="106"/>
      <c r="C10" s="106"/>
      <c r="D10" s="106" t="s">
        <v>306</v>
      </c>
      <c r="E10" s="106"/>
      <c r="F10" s="106"/>
      <c r="G10" s="278" t="s">
        <v>288</v>
      </c>
      <c r="H10" s="106"/>
      <c r="I10" s="106"/>
      <c r="J10" s="106"/>
      <c r="K10" s="106"/>
    </row>
    <row r="11" spans="1:11" x14ac:dyDescent="0.45">
      <c r="A11" s="106"/>
      <c r="B11" s="106"/>
      <c r="C11" s="106"/>
      <c r="D11" s="106" t="s">
        <v>307</v>
      </c>
      <c r="E11" s="106"/>
      <c r="F11" s="106"/>
      <c r="G11" s="279" t="s">
        <v>288</v>
      </c>
      <c r="H11" s="106"/>
      <c r="I11" s="106"/>
      <c r="J11" s="106"/>
      <c r="K11" s="106"/>
    </row>
    <row r="12" spans="1:11" x14ac:dyDescent="0.45">
      <c r="A12" s="106"/>
      <c r="B12" s="106"/>
      <c r="C12" s="106"/>
      <c r="D12" s="106"/>
      <c r="E12" s="106"/>
      <c r="F12" s="106"/>
      <c r="G12" s="106"/>
      <c r="H12" s="106"/>
      <c r="I12" s="106"/>
      <c r="J12" s="106"/>
      <c r="K12" s="106"/>
    </row>
    <row r="13" spans="1:11" x14ac:dyDescent="0.45">
      <c r="A13" s="106"/>
      <c r="B13" s="106"/>
      <c r="C13" s="106"/>
      <c r="D13" s="106"/>
      <c r="E13" s="106"/>
      <c r="F13" s="106"/>
      <c r="G13" s="106"/>
      <c r="H13" s="106"/>
      <c r="I13" s="106"/>
      <c r="J13" s="106"/>
      <c r="K13" s="106"/>
    </row>
    <row r="14" spans="1:11" x14ac:dyDescent="0.45">
      <c r="A14" s="106"/>
      <c r="B14" s="106"/>
      <c r="C14" s="481" t="s">
        <v>314</v>
      </c>
      <c r="D14" s="481"/>
      <c r="E14" s="481"/>
      <c r="F14" s="481"/>
      <c r="G14" s="481"/>
      <c r="H14" s="481"/>
      <c r="I14" s="481"/>
      <c r="J14" s="481"/>
      <c r="K14" s="106"/>
    </row>
    <row r="15" spans="1:11" x14ac:dyDescent="0.45">
      <c r="A15" s="106"/>
      <c r="B15" s="106"/>
      <c r="C15" s="106"/>
      <c r="D15" s="106" t="s">
        <v>308</v>
      </c>
      <c r="E15" s="106"/>
      <c r="F15" s="106"/>
      <c r="G15" s="278" t="s">
        <v>288</v>
      </c>
      <c r="H15" s="106"/>
      <c r="I15" s="106"/>
      <c r="J15" s="106"/>
      <c r="K15" s="106"/>
    </row>
    <row r="16" spans="1:11" x14ac:dyDescent="0.45">
      <c r="A16" s="106"/>
      <c r="B16" s="106"/>
      <c r="C16" s="106"/>
      <c r="D16" s="106" t="s">
        <v>309</v>
      </c>
      <c r="E16" s="106"/>
      <c r="F16" s="106"/>
      <c r="G16" s="278" t="s">
        <v>288</v>
      </c>
      <c r="H16" s="106"/>
      <c r="I16" s="106"/>
      <c r="J16" s="106"/>
      <c r="K16" s="106"/>
    </row>
    <row r="17" spans="1:11" x14ac:dyDescent="0.45">
      <c r="A17" s="106"/>
      <c r="B17" s="106"/>
      <c r="C17" s="106"/>
      <c r="D17" s="106" t="s">
        <v>307</v>
      </c>
      <c r="E17" s="106"/>
      <c r="F17" s="106"/>
      <c r="G17" s="279" t="s">
        <v>288</v>
      </c>
      <c r="H17" s="106"/>
      <c r="I17" s="106"/>
      <c r="J17" s="106"/>
      <c r="K17" s="106"/>
    </row>
    <row r="18" spans="1:11" x14ac:dyDescent="0.45">
      <c r="A18" s="106"/>
      <c r="B18" s="106"/>
      <c r="C18" s="106"/>
      <c r="D18" s="106"/>
      <c r="E18" s="106"/>
      <c r="F18" s="106"/>
      <c r="G18" s="150"/>
      <c r="H18" s="106"/>
      <c r="I18" s="106"/>
      <c r="J18" s="106"/>
      <c r="K18" s="106"/>
    </row>
    <row r="19" spans="1:11" x14ac:dyDescent="0.45">
      <c r="A19" s="106"/>
      <c r="B19" s="106"/>
      <c r="C19" s="106"/>
      <c r="D19" s="106"/>
      <c r="E19" s="106"/>
      <c r="F19" s="106"/>
      <c r="G19" s="106"/>
      <c r="H19" s="106"/>
      <c r="I19" s="106"/>
      <c r="J19" s="106"/>
      <c r="K19" s="106"/>
    </row>
    <row r="20" spans="1:11" x14ac:dyDescent="0.45">
      <c r="A20" s="106"/>
      <c r="B20" s="106"/>
      <c r="C20" s="14" t="s">
        <v>318</v>
      </c>
      <c r="D20" s="14"/>
      <c r="E20" s="14"/>
      <c r="F20" s="14"/>
      <c r="G20" s="14"/>
      <c r="H20" s="14"/>
      <c r="I20" s="14"/>
      <c r="J20" s="14"/>
      <c r="K20" s="106"/>
    </row>
    <row r="21" spans="1:11" x14ac:dyDescent="0.45">
      <c r="A21" s="106"/>
      <c r="B21" s="106"/>
      <c r="C21" s="14"/>
      <c r="D21" s="14" t="s">
        <v>310</v>
      </c>
      <c r="E21" s="14"/>
      <c r="F21" s="14"/>
      <c r="G21" s="14"/>
      <c r="H21" s="281" t="s">
        <v>288</v>
      </c>
      <c r="I21" s="14"/>
      <c r="J21" s="14"/>
      <c r="K21" s="106"/>
    </row>
    <row r="22" spans="1:11" x14ac:dyDescent="0.45">
      <c r="A22" s="106"/>
      <c r="B22" s="106"/>
      <c r="C22" s="14"/>
      <c r="D22" s="14" t="s">
        <v>311</v>
      </c>
      <c r="E22" s="14"/>
      <c r="F22" s="14"/>
      <c r="G22" s="14"/>
      <c r="H22" s="281" t="s">
        <v>288</v>
      </c>
      <c r="I22" s="14"/>
      <c r="J22" s="14"/>
      <c r="K22" s="106"/>
    </row>
    <row r="23" spans="1:11" x14ac:dyDescent="0.45">
      <c r="A23" s="106"/>
      <c r="B23" s="106"/>
      <c r="C23" s="282" t="s">
        <v>312</v>
      </c>
      <c r="D23" s="14" t="s">
        <v>313</v>
      </c>
      <c r="E23" s="14"/>
      <c r="F23" s="14"/>
      <c r="G23" s="14"/>
      <c r="H23" s="281" t="s">
        <v>288</v>
      </c>
      <c r="I23" s="14"/>
      <c r="J23" s="283"/>
      <c r="K23" s="106"/>
    </row>
    <row r="24" spans="1:11" x14ac:dyDescent="0.45">
      <c r="A24" s="106"/>
      <c r="B24" s="106"/>
      <c r="C24" s="106"/>
      <c r="D24" s="106"/>
      <c r="E24" s="106"/>
      <c r="F24" s="106"/>
      <c r="G24" s="106"/>
      <c r="H24" s="106"/>
      <c r="I24" s="106"/>
      <c r="J24" s="106"/>
      <c r="K24" s="106"/>
    </row>
  </sheetData>
  <mergeCells count="5">
    <mergeCell ref="C8:I8"/>
    <mergeCell ref="B2:J4"/>
    <mergeCell ref="B5:J5"/>
    <mergeCell ref="B6:J6"/>
    <mergeCell ref="C14:J14"/>
  </mergeCells>
  <phoneticPr fontId="1"/>
  <hyperlinks>
    <hyperlink ref="G9" location="'7-1'!A1" display="クリック" xr:uid="{00000000-0004-0000-0600-000000000000}"/>
    <hyperlink ref="G10" location="'８-1'!A1" display="クリック" xr:uid="{00000000-0004-0000-0600-000001000000}"/>
    <hyperlink ref="G11" location="'シナリオ検討シート（2‐1）【ヒューマンエラー】'!A1" display="クリック" xr:uid="{00000000-0004-0000-0600-000002000000}"/>
    <hyperlink ref="G15" location="'7-2'!A1" display="クリック" xr:uid="{00000000-0004-0000-0600-000003000000}"/>
    <hyperlink ref="G16" location="'８-2'!A1" display="クリック" xr:uid="{00000000-0004-0000-0600-000004000000}"/>
    <hyperlink ref="G17" location="'シナリオ検討シート（2-2）【ヒューマンエラー】'!A1" display="クリック" xr:uid="{00000000-0004-0000-0600-000005000000}"/>
    <hyperlink ref="H21" r:id="rId1" xr:uid="{00000000-0004-0000-0600-000006000000}"/>
    <hyperlink ref="H22" r:id="rId2" location="zoom=100" xr:uid="{00000000-0004-0000-0600-000007000000}"/>
    <hyperlink ref="H23" r:id="rId3" xr:uid="{00000000-0004-0000-0600-000008000000}"/>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27"/>
  <sheetViews>
    <sheetView zoomScale="40" zoomScaleNormal="40" workbookViewId="0">
      <pane ySplit="13" topLeftCell="A14" activePane="bottomLeft" state="frozen"/>
      <selection pane="bottomLeft" activeCell="G17" sqref="G17:G19"/>
    </sheetView>
  </sheetViews>
  <sheetFormatPr defaultColWidth="0" defaultRowHeight="15" zeroHeight="1" x14ac:dyDescent="0.45"/>
  <cols>
    <col min="1" max="2" width="2.59765625" style="84" customWidth="1"/>
    <col min="3" max="3" width="8.69921875" style="37" customWidth="1"/>
    <col min="4" max="4" width="13.19921875" style="37" customWidth="1"/>
    <col min="5" max="5" width="8.69921875" style="37" customWidth="1"/>
    <col min="6" max="7" width="20.69921875" style="37" customWidth="1"/>
    <col min="8" max="14" width="45.796875" style="37" customWidth="1"/>
    <col min="15" max="15" width="10.69921875" style="37" customWidth="1"/>
    <col min="16" max="17" width="2.59765625" style="84" customWidth="1"/>
    <col min="18" max="20" width="17.09765625" style="37" hidden="1" customWidth="1"/>
    <col min="21" max="22" width="8.69921875" style="37" hidden="1" customWidth="1"/>
    <col min="23" max="24" width="17.09765625" style="37" hidden="1" customWidth="1"/>
    <col min="25" max="16384" width="8.69921875" style="37" hidden="1"/>
  </cols>
  <sheetData>
    <row r="1" spans="1:16" s="84" customFormat="1" hidden="1" x14ac:dyDescent="0.45">
      <c r="A1" s="83">
        <f>'1'!E6</f>
        <v>0</v>
      </c>
      <c r="P1" s="85"/>
    </row>
    <row r="2" spans="1:16" s="84" customFormat="1" x14ac:dyDescent="0.45"/>
    <row r="3" spans="1:16" ht="22.8" customHeight="1" x14ac:dyDescent="0.45">
      <c r="B3" s="469" t="s">
        <v>57</v>
      </c>
      <c r="C3" s="511"/>
      <c r="D3" s="511"/>
      <c r="E3" s="511"/>
      <c r="F3" s="511"/>
      <c r="G3" s="511"/>
      <c r="H3" s="511"/>
      <c r="I3" s="511"/>
      <c r="J3" s="511"/>
      <c r="K3" s="511"/>
      <c r="L3" s="511"/>
      <c r="M3" s="511"/>
      <c r="N3" s="511"/>
      <c r="O3" s="511"/>
      <c r="P3" s="512"/>
    </row>
    <row r="4" spans="1:16" x14ac:dyDescent="0.45">
      <c r="B4" s="86"/>
      <c r="C4" s="15"/>
      <c r="D4" s="15"/>
      <c r="E4" s="15"/>
      <c r="F4" s="15"/>
      <c r="G4" s="15"/>
      <c r="H4" s="15"/>
      <c r="I4" s="15"/>
      <c r="J4" s="15"/>
      <c r="K4" s="15"/>
      <c r="L4" s="15"/>
      <c r="M4" s="15"/>
      <c r="N4" s="15"/>
      <c r="O4" s="15"/>
      <c r="P4" s="87"/>
    </row>
    <row r="5" spans="1:16" ht="18.600000000000001" x14ac:dyDescent="0.45">
      <c r="B5" s="86"/>
      <c r="C5" s="15"/>
      <c r="D5" s="515" t="s">
        <v>315</v>
      </c>
      <c r="E5" s="515"/>
      <c r="F5" s="515"/>
      <c r="G5" s="515"/>
      <c r="H5" s="515"/>
      <c r="I5" s="515"/>
      <c r="J5" s="515"/>
      <c r="K5" s="15"/>
      <c r="L5" s="15"/>
      <c r="M5" s="15"/>
      <c r="N5" s="143" t="s">
        <v>105</v>
      </c>
      <c r="O5" s="274"/>
      <c r="P5" s="87"/>
    </row>
    <row r="6" spans="1:16" ht="18.600000000000001" x14ac:dyDescent="0.45">
      <c r="B6" s="86"/>
      <c r="C6" s="15"/>
      <c r="D6" s="516" t="s">
        <v>316</v>
      </c>
      <c r="E6" s="517"/>
      <c r="F6" s="517"/>
      <c r="G6" s="518"/>
      <c r="H6" s="15"/>
      <c r="I6" s="15"/>
      <c r="J6" s="15"/>
      <c r="K6" s="15"/>
      <c r="L6" s="15"/>
      <c r="M6" s="15"/>
      <c r="N6" s="144" t="s">
        <v>216</v>
      </c>
      <c r="O6" s="89"/>
      <c r="P6" s="87"/>
    </row>
    <row r="7" spans="1:16" ht="15.6" customHeight="1" thickBot="1" x14ac:dyDescent="0.5">
      <c r="B7" s="86"/>
      <c r="C7" s="15" t="s">
        <v>36</v>
      </c>
      <c r="D7" s="15"/>
      <c r="E7" s="15"/>
      <c r="F7" s="15"/>
      <c r="G7" s="15"/>
      <c r="H7" s="15"/>
      <c r="I7" s="15"/>
      <c r="J7" s="15"/>
      <c r="K7" s="15"/>
      <c r="L7" s="15"/>
      <c r="M7" s="15"/>
      <c r="N7" s="15"/>
      <c r="O7" s="15"/>
      <c r="P7" s="87"/>
    </row>
    <row r="8" spans="1:16" ht="18" customHeight="1" x14ac:dyDescent="0.45">
      <c r="B8" s="86"/>
      <c r="C8" s="424" t="s">
        <v>22</v>
      </c>
      <c r="D8" s="350" t="s">
        <v>138</v>
      </c>
      <c r="E8" s="513" t="s">
        <v>40</v>
      </c>
      <c r="F8" s="424" t="s">
        <v>23</v>
      </c>
      <c r="G8" s="350" t="s">
        <v>44</v>
      </c>
      <c r="H8" s="506" t="s">
        <v>45</v>
      </c>
      <c r="I8" s="498" t="s">
        <v>77</v>
      </c>
      <c r="J8" s="499"/>
      <c r="K8" s="499"/>
      <c r="L8" s="499"/>
      <c r="M8" s="499"/>
      <c r="N8" s="500"/>
      <c r="O8" s="350" t="s">
        <v>150</v>
      </c>
      <c r="P8" s="87"/>
    </row>
    <row r="9" spans="1:16" ht="18.600000000000001" customHeight="1" thickBot="1" x14ac:dyDescent="0.5">
      <c r="B9" s="86"/>
      <c r="C9" s="457"/>
      <c r="D9" s="352"/>
      <c r="E9" s="514"/>
      <c r="F9" s="457"/>
      <c r="G9" s="352"/>
      <c r="H9" s="507"/>
      <c r="I9" s="202" t="s">
        <v>78</v>
      </c>
      <c r="J9" s="203" t="s">
        <v>79</v>
      </c>
      <c r="K9" s="203" t="s">
        <v>80</v>
      </c>
      <c r="L9" s="203" t="s">
        <v>81</v>
      </c>
      <c r="M9" s="203" t="s">
        <v>82</v>
      </c>
      <c r="N9" s="204" t="s">
        <v>83</v>
      </c>
      <c r="O9" s="352"/>
      <c r="P9" s="87"/>
    </row>
    <row r="10" spans="1:16" ht="30" customHeight="1" x14ac:dyDescent="0.45">
      <c r="B10" s="86"/>
      <c r="C10" s="350" t="s">
        <v>101</v>
      </c>
      <c r="D10" s="350"/>
      <c r="E10" s="417" t="s">
        <v>102</v>
      </c>
      <c r="F10" s="360" t="s">
        <v>110</v>
      </c>
      <c r="G10" s="508" t="s">
        <v>109</v>
      </c>
      <c r="H10" s="205" t="s">
        <v>123</v>
      </c>
      <c r="I10" s="130" t="s">
        <v>125</v>
      </c>
      <c r="J10" s="131" t="s">
        <v>124</v>
      </c>
      <c r="K10" s="131"/>
      <c r="L10" s="131"/>
      <c r="M10" s="131"/>
      <c r="N10" s="206" t="s">
        <v>126</v>
      </c>
      <c r="O10" s="350" t="s">
        <v>223</v>
      </c>
      <c r="P10" s="87"/>
    </row>
    <row r="11" spans="1:16" ht="30" customHeight="1" x14ac:dyDescent="0.45">
      <c r="B11" s="86"/>
      <c r="C11" s="351"/>
      <c r="D11" s="351"/>
      <c r="E11" s="392"/>
      <c r="F11" s="361"/>
      <c r="G11" s="509"/>
      <c r="H11" s="207" t="s">
        <v>124</v>
      </c>
      <c r="I11" s="132"/>
      <c r="J11" s="133"/>
      <c r="K11" s="133"/>
      <c r="L11" s="133"/>
      <c r="M11" s="133"/>
      <c r="N11" s="134"/>
      <c r="O11" s="351"/>
      <c r="P11" s="87"/>
    </row>
    <row r="12" spans="1:16" ht="30" customHeight="1" thickBot="1" x14ac:dyDescent="0.5">
      <c r="B12" s="86"/>
      <c r="C12" s="352"/>
      <c r="D12" s="352"/>
      <c r="E12" s="418"/>
      <c r="F12" s="362"/>
      <c r="G12" s="510"/>
      <c r="H12" s="135"/>
      <c r="I12" s="136"/>
      <c r="J12" s="137"/>
      <c r="K12" s="137"/>
      <c r="L12" s="137"/>
      <c r="M12" s="137"/>
      <c r="N12" s="138"/>
      <c r="O12" s="352"/>
      <c r="P12" s="87"/>
    </row>
    <row r="13" spans="1:16" x14ac:dyDescent="0.45">
      <c r="B13" s="86"/>
      <c r="C13" s="15"/>
      <c r="D13" s="15"/>
      <c r="E13" s="15"/>
      <c r="F13" s="15"/>
      <c r="G13" s="15"/>
      <c r="H13" s="15"/>
      <c r="I13" s="15"/>
      <c r="J13" s="15"/>
      <c r="K13" s="15"/>
      <c r="L13" s="15"/>
      <c r="M13" s="15"/>
      <c r="N13" s="15"/>
      <c r="O13" s="15"/>
      <c r="P13" s="87"/>
    </row>
    <row r="14" spans="1:16" ht="15.6" thickBot="1" x14ac:dyDescent="0.5">
      <c r="B14" s="86"/>
      <c r="C14" s="15"/>
      <c r="D14" s="15"/>
      <c r="E14" s="15"/>
      <c r="F14" s="15"/>
      <c r="G14" s="15"/>
      <c r="H14" s="15"/>
      <c r="I14" s="15"/>
      <c r="J14" s="15"/>
      <c r="K14" s="15"/>
      <c r="L14" s="15"/>
      <c r="M14" s="15"/>
      <c r="N14" s="15"/>
      <c r="O14" s="15"/>
      <c r="P14" s="87"/>
    </row>
    <row r="15" spans="1:16" x14ac:dyDescent="0.45">
      <c r="B15" s="86"/>
      <c r="C15" s="424" t="s">
        <v>22</v>
      </c>
      <c r="D15" s="350" t="s">
        <v>138</v>
      </c>
      <c r="E15" s="504" t="s">
        <v>40</v>
      </c>
      <c r="F15" s="424" t="s">
        <v>23</v>
      </c>
      <c r="G15" s="350" t="s">
        <v>44</v>
      </c>
      <c r="H15" s="506" t="s">
        <v>45</v>
      </c>
      <c r="I15" s="498" t="s">
        <v>77</v>
      </c>
      <c r="J15" s="499"/>
      <c r="K15" s="499"/>
      <c r="L15" s="499"/>
      <c r="M15" s="499"/>
      <c r="N15" s="500"/>
      <c r="O15" s="350" t="s">
        <v>150</v>
      </c>
      <c r="P15" s="87"/>
    </row>
    <row r="16" spans="1:16" ht="18.600000000000001" customHeight="1" thickBot="1" x14ac:dyDescent="0.5">
      <c r="B16" s="86"/>
      <c r="C16" s="457"/>
      <c r="D16" s="352"/>
      <c r="E16" s="505"/>
      <c r="F16" s="457"/>
      <c r="G16" s="352"/>
      <c r="H16" s="507"/>
      <c r="I16" s="202" t="s">
        <v>78</v>
      </c>
      <c r="J16" s="203" t="s">
        <v>79</v>
      </c>
      <c r="K16" s="203" t="s">
        <v>80</v>
      </c>
      <c r="L16" s="203" t="s">
        <v>81</v>
      </c>
      <c r="M16" s="203" t="s">
        <v>82</v>
      </c>
      <c r="N16" s="204" t="s">
        <v>83</v>
      </c>
      <c r="O16" s="352"/>
      <c r="P16" s="87"/>
    </row>
    <row r="17" spans="2:16" x14ac:dyDescent="0.45">
      <c r="B17" s="86"/>
      <c r="C17" s="350" t="str">
        <f>IF($A$1&gt;0,1,"")</f>
        <v/>
      </c>
      <c r="D17" s="360" t="str">
        <f>IF('1'!D13&lt;&gt;"",'1'!D13,"")</f>
        <v/>
      </c>
      <c r="E17" s="417" t="str">
        <f>'5'!E18</f>
        <v>ー</v>
      </c>
      <c r="F17" s="501" t="str">
        <f>IF('1'!E13&lt;&gt;"",'1'!E13,"")&amp;CHAR(10)&amp;IF('1'!F13&lt;&gt;"",'1'!F13,"")&amp;CHAR(10)&amp;IF('1'!G13&lt;&gt;"",'1'!G13,"")&amp;CHAR(10)&amp;IF('1'!H13&lt;&gt;"",'1'!H13,"")&amp;CHAR(10)&amp;IF('1'!I13&lt;&gt;"",'1'!I13,"")</f>
        <v xml:space="preserve">
</v>
      </c>
      <c r="G17" s="360" t="str">
        <f>IF('2'!M22&lt;&gt;"",'2'!M22,"")</f>
        <v/>
      </c>
      <c r="H17" s="208"/>
      <c r="I17" s="209"/>
      <c r="J17" s="210"/>
      <c r="K17" s="210"/>
      <c r="L17" s="210"/>
      <c r="M17" s="210"/>
      <c r="N17" s="195"/>
      <c r="O17" s="463" t="str">
        <f>'4'!X19</f>
        <v>[選択]</v>
      </c>
      <c r="P17" s="87"/>
    </row>
    <row r="18" spans="2:16" x14ac:dyDescent="0.45">
      <c r="B18" s="86"/>
      <c r="C18" s="351"/>
      <c r="D18" s="361"/>
      <c r="E18" s="392"/>
      <c r="F18" s="502"/>
      <c r="G18" s="361"/>
      <c r="H18" s="211"/>
      <c r="I18" s="212"/>
      <c r="J18" s="213"/>
      <c r="K18" s="213"/>
      <c r="L18" s="213"/>
      <c r="M18" s="213"/>
      <c r="N18" s="201"/>
      <c r="O18" s="464"/>
      <c r="P18" s="87"/>
    </row>
    <row r="19" spans="2:16" ht="15.6" thickBot="1" x14ac:dyDescent="0.5">
      <c r="B19" s="86"/>
      <c r="C19" s="352"/>
      <c r="D19" s="362"/>
      <c r="E19" s="418"/>
      <c r="F19" s="503"/>
      <c r="G19" s="362"/>
      <c r="H19" s="214"/>
      <c r="I19" s="215"/>
      <c r="J19" s="307"/>
      <c r="K19" s="307"/>
      <c r="L19" s="307"/>
      <c r="M19" s="307"/>
      <c r="N19" s="308"/>
      <c r="O19" s="465"/>
      <c r="P19" s="87"/>
    </row>
    <row r="20" spans="2:16" x14ac:dyDescent="0.45">
      <c r="B20" s="86"/>
      <c r="C20" s="350" t="str">
        <f>IF($A$1&gt;0,2,"")</f>
        <v/>
      </c>
      <c r="D20" s="360" t="str">
        <f>IF('1'!D14&lt;&gt;"",'1'!D14,"")</f>
        <v/>
      </c>
      <c r="E20" s="417" t="str">
        <f>'5'!E23</f>
        <v>ー</v>
      </c>
      <c r="F20" s="492" t="str">
        <f>IF('1'!E14&lt;&gt;"",'1'!E14,"")&amp;CHAR(10)&amp;IF('1'!F14&lt;&gt;"",'1'!F14,"")&amp;CHAR(10)&amp;IF('1'!G14&lt;&gt;"",'1'!G14,"")&amp;CHAR(10)&amp;IF('1'!H14&lt;&gt;"",'1'!H14,"")&amp;CHAR(10)&amp;IF('1'!I14&lt;&gt;"",'1'!I14,"")</f>
        <v xml:space="preserve">
</v>
      </c>
      <c r="G20" s="495" t="str">
        <f>IF('2'!M30&lt;&gt;"",'2'!M30,"")</f>
        <v/>
      </c>
      <c r="H20" s="216"/>
      <c r="I20" s="217"/>
      <c r="J20" s="218"/>
      <c r="K20" s="218"/>
      <c r="L20" s="218"/>
      <c r="M20" s="218"/>
      <c r="N20" s="219"/>
      <c r="O20" s="429" t="str">
        <f>'4'!X24</f>
        <v>[選択]</v>
      </c>
      <c r="P20" s="87"/>
    </row>
    <row r="21" spans="2:16" x14ac:dyDescent="0.45">
      <c r="B21" s="86"/>
      <c r="C21" s="351"/>
      <c r="D21" s="361"/>
      <c r="E21" s="392"/>
      <c r="F21" s="493"/>
      <c r="G21" s="496"/>
      <c r="H21" s="167"/>
      <c r="I21" s="220"/>
      <c r="J21" s="221"/>
      <c r="K21" s="221"/>
      <c r="L21" s="221"/>
      <c r="M21" s="221"/>
      <c r="N21" s="222"/>
      <c r="O21" s="431"/>
      <c r="P21" s="87"/>
    </row>
    <row r="22" spans="2:16" ht="15.6" thickBot="1" x14ac:dyDescent="0.5">
      <c r="B22" s="86"/>
      <c r="C22" s="352"/>
      <c r="D22" s="362"/>
      <c r="E22" s="418"/>
      <c r="F22" s="494"/>
      <c r="G22" s="497"/>
      <c r="H22" s="223"/>
      <c r="I22" s="224"/>
      <c r="J22" s="225"/>
      <c r="K22" s="225"/>
      <c r="L22" s="225"/>
      <c r="M22" s="225"/>
      <c r="N22" s="226"/>
      <c r="O22" s="432"/>
      <c r="P22" s="87"/>
    </row>
    <row r="23" spans="2:16" x14ac:dyDescent="0.45">
      <c r="B23" s="86"/>
      <c r="C23" s="350" t="str">
        <f>IF($A$1&gt;0,3,"")</f>
        <v/>
      </c>
      <c r="D23" s="360" t="str">
        <f>IF('1'!D15&lt;&gt;"",'1'!D15,"")</f>
        <v/>
      </c>
      <c r="E23" s="417" t="str">
        <f>'5'!E28</f>
        <v>ー</v>
      </c>
      <c r="F23" s="492" t="str">
        <f>IF('1'!E15&lt;&gt;"",'1'!E15,"")&amp;CHAR(10)&amp;IF('1'!F15&lt;&gt;"",'1'!F15,"")&amp;CHAR(10)&amp;IF('1'!G15&lt;&gt;"",'1'!G15,"")&amp;CHAR(10)&amp;IF('1'!H15&lt;&gt;"",'1'!H15,"")&amp;CHAR(10)&amp;IF('1'!I15&lt;&gt;"",'1'!I15,"")</f>
        <v xml:space="preserve">
</v>
      </c>
      <c r="G23" s="360" t="str">
        <f>IF('2'!M38&lt;&gt;"",'2'!M38,"")</f>
        <v/>
      </c>
      <c r="H23" s="166"/>
      <c r="I23" s="227"/>
      <c r="J23" s="228"/>
      <c r="K23" s="228"/>
      <c r="L23" s="228"/>
      <c r="M23" s="228"/>
      <c r="N23" s="229"/>
      <c r="O23" s="429" t="str">
        <f>'4'!X29</f>
        <v>[選択]</v>
      </c>
      <c r="P23" s="87"/>
    </row>
    <row r="24" spans="2:16" x14ac:dyDescent="0.45">
      <c r="B24" s="86"/>
      <c r="C24" s="351"/>
      <c r="D24" s="361"/>
      <c r="E24" s="392"/>
      <c r="F24" s="493"/>
      <c r="G24" s="361"/>
      <c r="H24" s="167"/>
      <c r="I24" s="220"/>
      <c r="J24" s="218"/>
      <c r="K24" s="221"/>
      <c r="L24" s="218"/>
      <c r="M24" s="221"/>
      <c r="N24" s="219"/>
      <c r="O24" s="431"/>
      <c r="P24" s="87"/>
    </row>
    <row r="25" spans="2:16" ht="15.6" thickBot="1" x14ac:dyDescent="0.5">
      <c r="B25" s="86"/>
      <c r="C25" s="352"/>
      <c r="D25" s="362"/>
      <c r="E25" s="418"/>
      <c r="F25" s="494"/>
      <c r="G25" s="362"/>
      <c r="H25" s="223"/>
      <c r="I25" s="224"/>
      <c r="J25" s="225"/>
      <c r="K25" s="225"/>
      <c r="L25" s="225"/>
      <c r="M25" s="225"/>
      <c r="N25" s="226"/>
      <c r="O25" s="432"/>
      <c r="P25" s="87"/>
    </row>
    <row r="26" spans="2:16" x14ac:dyDescent="0.45">
      <c r="B26" s="86"/>
      <c r="C26" s="350" t="str">
        <f>IF($A$1&gt;0,4,"")</f>
        <v/>
      </c>
      <c r="D26" s="360" t="str">
        <f>IF('1'!D16&lt;&gt;"",'1'!D16,"")</f>
        <v/>
      </c>
      <c r="E26" s="417" t="str">
        <f>'5'!E33</f>
        <v>ー</v>
      </c>
      <c r="F26" s="492" t="str">
        <f>IF('1'!E16&lt;&gt;"",'1'!E16,"")&amp;CHAR(10)&amp;IF('1'!F16&lt;&gt;"",'1'!F16,"")&amp;CHAR(10)&amp;IF('1'!G16&lt;&gt;"",'1'!G16,"")&amp;CHAR(10)&amp;IF('1'!H16&lt;&gt;"",'1'!H16,"")&amp;CHAR(10)&amp;IF('1'!I16&lt;&gt;"",'1'!I16,"")</f>
        <v xml:space="preserve">
</v>
      </c>
      <c r="G26" s="360" t="str">
        <f>IF('2'!M46&lt;&gt;"",'2'!M46,"")</f>
        <v/>
      </c>
      <c r="H26" s="166"/>
      <c r="I26" s="227"/>
      <c r="J26" s="228"/>
      <c r="K26" s="228"/>
      <c r="L26" s="228"/>
      <c r="M26" s="228"/>
      <c r="N26" s="229"/>
      <c r="O26" s="429" t="str">
        <f>'4'!X34</f>
        <v>[選択]</v>
      </c>
      <c r="P26" s="87"/>
    </row>
    <row r="27" spans="2:16" x14ac:dyDescent="0.45">
      <c r="B27" s="86"/>
      <c r="C27" s="351"/>
      <c r="D27" s="361"/>
      <c r="E27" s="392"/>
      <c r="F27" s="493"/>
      <c r="G27" s="361"/>
      <c r="H27" s="167"/>
      <c r="I27" s="217"/>
      <c r="J27" s="221"/>
      <c r="K27" s="221"/>
      <c r="L27" s="221"/>
      <c r="M27" s="218"/>
      <c r="N27" s="222"/>
      <c r="O27" s="431"/>
      <c r="P27" s="87"/>
    </row>
    <row r="28" spans="2:16" ht="15.6" thickBot="1" x14ac:dyDescent="0.5">
      <c r="B28" s="86"/>
      <c r="C28" s="352"/>
      <c r="D28" s="362"/>
      <c r="E28" s="418"/>
      <c r="F28" s="494"/>
      <c r="G28" s="362"/>
      <c r="H28" s="223"/>
      <c r="I28" s="224"/>
      <c r="J28" s="225"/>
      <c r="K28" s="225"/>
      <c r="L28" s="225"/>
      <c r="M28" s="225"/>
      <c r="N28" s="226"/>
      <c r="O28" s="432"/>
      <c r="P28" s="87"/>
    </row>
    <row r="29" spans="2:16" x14ac:dyDescent="0.45">
      <c r="B29" s="86"/>
      <c r="C29" s="350" t="str">
        <f>IF($A$1&gt;0,5,"")</f>
        <v/>
      </c>
      <c r="D29" s="360" t="str">
        <f>IF('1'!D17&lt;&gt;"",'1'!D17,"")</f>
        <v/>
      </c>
      <c r="E29" s="417" t="str">
        <f>'5'!E38</f>
        <v>ー</v>
      </c>
      <c r="F29" s="492" t="str">
        <f>IF('1'!E17&lt;&gt;"",'1'!E17,"")&amp;CHAR(10)&amp;IF('1'!F17&lt;&gt;"",'1'!F17,"")&amp;CHAR(10)&amp;IF('1'!G17&lt;&gt;"",'1'!G17,"")&amp;CHAR(10)&amp;IF('1'!H17&lt;&gt;"",'1'!H17,"")&amp;CHAR(10)&amp;IF('1'!I17&lt;&gt;"",'1'!I17,"")</f>
        <v xml:space="preserve">
</v>
      </c>
      <c r="G29" s="360" t="str">
        <f>IF('2'!M54&lt;&gt;"",'2'!M54,"")</f>
        <v/>
      </c>
      <c r="H29" s="166"/>
      <c r="I29" s="227"/>
      <c r="J29" s="228"/>
      <c r="K29" s="228"/>
      <c r="L29" s="228"/>
      <c r="M29" s="228"/>
      <c r="N29" s="229"/>
      <c r="O29" s="429" t="str">
        <f>'4'!X39</f>
        <v>[選択]</v>
      </c>
      <c r="P29" s="87"/>
    </row>
    <row r="30" spans="2:16" x14ac:dyDescent="0.45">
      <c r="B30" s="86"/>
      <c r="C30" s="351"/>
      <c r="D30" s="361"/>
      <c r="E30" s="392"/>
      <c r="F30" s="493"/>
      <c r="G30" s="361"/>
      <c r="H30" s="216"/>
      <c r="I30" s="217"/>
      <c r="J30" s="218"/>
      <c r="K30" s="218"/>
      <c r="L30" s="218"/>
      <c r="M30" s="218"/>
      <c r="N30" s="219"/>
      <c r="O30" s="431"/>
      <c r="P30" s="87"/>
    </row>
    <row r="31" spans="2:16" ht="15.6" thickBot="1" x14ac:dyDescent="0.5">
      <c r="B31" s="86"/>
      <c r="C31" s="352"/>
      <c r="D31" s="362"/>
      <c r="E31" s="418"/>
      <c r="F31" s="494"/>
      <c r="G31" s="362"/>
      <c r="H31" s="216"/>
      <c r="I31" s="217"/>
      <c r="J31" s="218"/>
      <c r="K31" s="218"/>
      <c r="L31" s="218"/>
      <c r="M31" s="218"/>
      <c r="N31" s="219"/>
      <c r="O31" s="432"/>
      <c r="P31" s="87"/>
    </row>
    <row r="32" spans="2:16" x14ac:dyDescent="0.45">
      <c r="B32" s="86"/>
      <c r="C32" s="350" t="str">
        <f>IF($A$1&gt;0,6,"")</f>
        <v/>
      </c>
      <c r="D32" s="360" t="str">
        <f>IF('1'!D18&lt;&gt;"",'1'!D18,"")</f>
        <v/>
      </c>
      <c r="E32" s="417" t="str">
        <f>'5'!E43</f>
        <v>ー</v>
      </c>
      <c r="F32" s="492" t="str">
        <f>IF('1'!E18&lt;&gt;"",'1'!E18,"")&amp;CHAR(10)&amp;IF('1'!F18&lt;&gt;"",'1'!F18,"")&amp;CHAR(10)&amp;IF('1'!G18&lt;&gt;"",'1'!G18,"")&amp;CHAR(10)&amp;IF('1'!H18&lt;&gt;"",'1'!H18,"")&amp;CHAR(10)&amp;IF('1'!I18&lt;&gt;"",'1'!I18,"")</f>
        <v xml:space="preserve">
</v>
      </c>
      <c r="G32" s="360" t="str">
        <f>IF('2'!M62&lt;&gt;"",'2'!M62,"")</f>
        <v/>
      </c>
      <c r="H32" s="166"/>
      <c r="I32" s="227"/>
      <c r="J32" s="228"/>
      <c r="K32" s="228"/>
      <c r="L32" s="228"/>
      <c r="M32" s="228"/>
      <c r="N32" s="229"/>
      <c r="O32" s="429" t="str">
        <f>'4'!X44</f>
        <v>[選択]</v>
      </c>
      <c r="P32" s="87"/>
    </row>
    <row r="33" spans="2:16" x14ac:dyDescent="0.45">
      <c r="B33" s="86"/>
      <c r="C33" s="351"/>
      <c r="D33" s="361"/>
      <c r="E33" s="392"/>
      <c r="F33" s="493"/>
      <c r="G33" s="361"/>
      <c r="H33" s="167"/>
      <c r="I33" s="220"/>
      <c r="J33" s="221"/>
      <c r="K33" s="221"/>
      <c r="L33" s="221"/>
      <c r="M33" s="221"/>
      <c r="N33" s="222"/>
      <c r="O33" s="431"/>
      <c r="P33" s="87"/>
    </row>
    <row r="34" spans="2:16" ht="15.6" thickBot="1" x14ac:dyDescent="0.5">
      <c r="B34" s="86"/>
      <c r="C34" s="352"/>
      <c r="D34" s="362"/>
      <c r="E34" s="418"/>
      <c r="F34" s="494"/>
      <c r="G34" s="362"/>
      <c r="H34" s="223"/>
      <c r="I34" s="224"/>
      <c r="J34" s="225"/>
      <c r="K34" s="225"/>
      <c r="L34" s="225"/>
      <c r="M34" s="225"/>
      <c r="N34" s="226"/>
      <c r="O34" s="432"/>
      <c r="P34" s="87"/>
    </row>
    <row r="35" spans="2:16" x14ac:dyDescent="0.45">
      <c r="B35" s="86"/>
      <c r="C35" s="350" t="str">
        <f>IF($A$1&gt;0,7,"")</f>
        <v/>
      </c>
      <c r="D35" s="360" t="str">
        <f>IF('1'!D19&lt;&gt;"",'1'!D19,"")</f>
        <v/>
      </c>
      <c r="E35" s="417" t="str">
        <f>'5'!E48</f>
        <v>ー</v>
      </c>
      <c r="F35" s="492" t="str">
        <f>IF('1'!E19&lt;&gt;"",'1'!E19,"")&amp;CHAR(10)&amp;IF('1'!F19&lt;&gt;"",'1'!F19,"")&amp;CHAR(10)&amp;IF('1'!G19&lt;&gt;"",'1'!G19,"")&amp;CHAR(10)&amp;IF('1'!H19&lt;&gt;"",'1'!H19,"")&amp;CHAR(10)&amp;IF('1'!I19&lt;&gt;"",'1'!I19,"")</f>
        <v xml:space="preserve">
</v>
      </c>
      <c r="G35" s="360" t="str">
        <f>IF('2'!M70&lt;&gt;"",'2'!M70,"")</f>
        <v/>
      </c>
      <c r="H35" s="166"/>
      <c r="I35" s="227"/>
      <c r="J35" s="228"/>
      <c r="K35" s="228"/>
      <c r="L35" s="228"/>
      <c r="M35" s="228"/>
      <c r="N35" s="229"/>
      <c r="O35" s="429" t="str">
        <f>'4'!X49</f>
        <v>[選択]</v>
      </c>
      <c r="P35" s="87"/>
    </row>
    <row r="36" spans="2:16" x14ac:dyDescent="0.45">
      <c r="B36" s="86"/>
      <c r="C36" s="351"/>
      <c r="D36" s="361"/>
      <c r="E36" s="392"/>
      <c r="F36" s="493"/>
      <c r="G36" s="361"/>
      <c r="H36" s="167"/>
      <c r="I36" s="220"/>
      <c r="J36" s="221"/>
      <c r="K36" s="221"/>
      <c r="L36" s="221"/>
      <c r="M36" s="221"/>
      <c r="N36" s="222"/>
      <c r="O36" s="431"/>
      <c r="P36" s="87"/>
    </row>
    <row r="37" spans="2:16" ht="15.6" thickBot="1" x14ac:dyDescent="0.5">
      <c r="B37" s="86"/>
      <c r="C37" s="352"/>
      <c r="D37" s="362"/>
      <c r="E37" s="418"/>
      <c r="F37" s="494"/>
      <c r="G37" s="362"/>
      <c r="H37" s="223"/>
      <c r="I37" s="224"/>
      <c r="J37" s="225"/>
      <c r="K37" s="225"/>
      <c r="L37" s="225"/>
      <c r="M37" s="225"/>
      <c r="N37" s="226"/>
      <c r="O37" s="432"/>
      <c r="P37" s="87"/>
    </row>
    <row r="38" spans="2:16" x14ac:dyDescent="0.45">
      <c r="B38" s="86"/>
      <c r="C38" s="350" t="str">
        <f>IF($A$1&gt;0,8,"")</f>
        <v/>
      </c>
      <c r="D38" s="360" t="str">
        <f>IF('1'!D20&lt;&gt;"",'1'!D20,"")</f>
        <v/>
      </c>
      <c r="E38" s="417" t="str">
        <f>'5'!E53</f>
        <v>ー</v>
      </c>
      <c r="F38" s="492" t="str">
        <f>IF('1'!E20&lt;&gt;"",'1'!E20,"")&amp;CHAR(10)&amp;IF('1'!F20&lt;&gt;"",'1'!F20,"")&amp;CHAR(10)&amp;IF('1'!G20&lt;&gt;"",'1'!G20,"")&amp;CHAR(10)&amp;IF('1'!H20&lt;&gt;"",'1'!H20,"")&amp;CHAR(10)&amp;IF('1'!I20&lt;&gt;"",'1'!I20,"")</f>
        <v xml:space="preserve">
</v>
      </c>
      <c r="G38" s="360" t="str">
        <f>IF('2'!M78&lt;&gt;"",'2'!M78,"")</f>
        <v/>
      </c>
      <c r="H38" s="166"/>
      <c r="I38" s="227"/>
      <c r="J38" s="228"/>
      <c r="K38" s="228"/>
      <c r="L38" s="228"/>
      <c r="M38" s="228"/>
      <c r="N38" s="229"/>
      <c r="O38" s="429" t="str">
        <f>'4'!X54</f>
        <v>[選択]</v>
      </c>
      <c r="P38" s="87"/>
    </row>
    <row r="39" spans="2:16" x14ac:dyDescent="0.45">
      <c r="B39" s="86"/>
      <c r="C39" s="351"/>
      <c r="D39" s="361"/>
      <c r="E39" s="392"/>
      <c r="F39" s="493"/>
      <c r="G39" s="361"/>
      <c r="H39" s="167"/>
      <c r="I39" s="220"/>
      <c r="J39" s="221"/>
      <c r="K39" s="221"/>
      <c r="L39" s="221"/>
      <c r="M39" s="221"/>
      <c r="N39" s="222"/>
      <c r="O39" s="431"/>
      <c r="P39" s="87"/>
    </row>
    <row r="40" spans="2:16" ht="15.6" thickBot="1" x14ac:dyDescent="0.5">
      <c r="B40" s="86"/>
      <c r="C40" s="352"/>
      <c r="D40" s="362"/>
      <c r="E40" s="418"/>
      <c r="F40" s="494"/>
      <c r="G40" s="362"/>
      <c r="H40" s="223"/>
      <c r="I40" s="224"/>
      <c r="J40" s="225"/>
      <c r="K40" s="225"/>
      <c r="L40" s="225"/>
      <c r="M40" s="225"/>
      <c r="N40" s="226"/>
      <c r="O40" s="432"/>
      <c r="P40" s="87"/>
    </row>
    <row r="41" spans="2:16" x14ac:dyDescent="0.45">
      <c r="B41" s="86"/>
      <c r="C41" s="350" t="str">
        <f>IF($A$1&gt;0,9,"")</f>
        <v/>
      </c>
      <c r="D41" s="360" t="str">
        <f>IF('1'!D21&lt;&gt;"",'1'!D21,"")</f>
        <v/>
      </c>
      <c r="E41" s="417" t="str">
        <f>'5'!E58</f>
        <v>ー</v>
      </c>
      <c r="F41" s="492" t="str">
        <f>IF('1'!E21&lt;&gt;"",'1'!E21,"")&amp;CHAR(10)&amp;IF('1'!F21&lt;&gt;"",'1'!F21,"")&amp;CHAR(10)&amp;IF('1'!G21&lt;&gt;"",'1'!G21,"")&amp;CHAR(10)&amp;IF('1'!H21&lt;&gt;"",'1'!H21,"")&amp;CHAR(10)&amp;IF('1'!I21&lt;&gt;"",'1'!I21,"")</f>
        <v xml:space="preserve">
</v>
      </c>
      <c r="G41" s="360" t="str">
        <f>IF('2'!M86&lt;&gt;"",'2'!M86,"")</f>
        <v/>
      </c>
      <c r="H41" s="166"/>
      <c r="I41" s="227"/>
      <c r="J41" s="228"/>
      <c r="K41" s="228"/>
      <c r="L41" s="228"/>
      <c r="M41" s="228"/>
      <c r="N41" s="229"/>
      <c r="O41" s="429" t="str">
        <f>'4'!X59</f>
        <v>[選択]</v>
      </c>
      <c r="P41" s="87"/>
    </row>
    <row r="42" spans="2:16" x14ac:dyDescent="0.45">
      <c r="B42" s="86"/>
      <c r="C42" s="351"/>
      <c r="D42" s="361"/>
      <c r="E42" s="392"/>
      <c r="F42" s="493"/>
      <c r="G42" s="361"/>
      <c r="H42" s="167"/>
      <c r="I42" s="220"/>
      <c r="J42" s="221"/>
      <c r="K42" s="221"/>
      <c r="L42" s="221"/>
      <c r="M42" s="221"/>
      <c r="N42" s="222"/>
      <c r="O42" s="431"/>
      <c r="P42" s="87"/>
    </row>
    <row r="43" spans="2:16" ht="15.6" thickBot="1" x14ac:dyDescent="0.5">
      <c r="B43" s="86"/>
      <c r="C43" s="352"/>
      <c r="D43" s="362"/>
      <c r="E43" s="418"/>
      <c r="F43" s="494"/>
      <c r="G43" s="362"/>
      <c r="H43" s="223"/>
      <c r="I43" s="224"/>
      <c r="J43" s="225"/>
      <c r="K43" s="225"/>
      <c r="L43" s="225"/>
      <c r="M43" s="225"/>
      <c r="N43" s="226"/>
      <c r="O43" s="432"/>
      <c r="P43" s="87"/>
    </row>
    <row r="44" spans="2:16" x14ac:dyDescent="0.45">
      <c r="B44" s="86"/>
      <c r="C44" s="350" t="str">
        <f>IF($A$1&gt;0,10,"")</f>
        <v/>
      </c>
      <c r="D44" s="360" t="str">
        <f>IF('1'!D22&lt;&gt;"",'1'!D22,"")</f>
        <v/>
      </c>
      <c r="E44" s="417" t="str">
        <f>'5'!E63</f>
        <v>ー</v>
      </c>
      <c r="F44" s="492" t="str">
        <f>IF('1'!E22&lt;&gt;"",'1'!E22,"")&amp;CHAR(10)&amp;IF('1'!F22&lt;&gt;"",'1'!F22,"")&amp;CHAR(10)&amp;IF('1'!G22&lt;&gt;"",'1'!G22,"")&amp;CHAR(10)&amp;IF('1'!H22&lt;&gt;"",'1'!H22,"")&amp;CHAR(10)&amp;IF('1'!I22&lt;&gt;"",'1'!I22,"")</f>
        <v xml:space="preserve">
</v>
      </c>
      <c r="G44" s="360" t="str">
        <f>IF('2'!M94&lt;&gt;"",'2'!M94,"")</f>
        <v/>
      </c>
      <c r="H44" s="166"/>
      <c r="I44" s="227"/>
      <c r="J44" s="228"/>
      <c r="K44" s="228"/>
      <c r="L44" s="228"/>
      <c r="M44" s="228"/>
      <c r="N44" s="229"/>
      <c r="O44" s="429" t="str">
        <f>'4'!X64</f>
        <v>[選択]</v>
      </c>
      <c r="P44" s="87"/>
    </row>
    <row r="45" spans="2:16" x14ac:dyDescent="0.45">
      <c r="B45" s="86"/>
      <c r="C45" s="351"/>
      <c r="D45" s="361"/>
      <c r="E45" s="392"/>
      <c r="F45" s="493"/>
      <c r="G45" s="361"/>
      <c r="H45" s="167"/>
      <c r="I45" s="220"/>
      <c r="J45" s="221"/>
      <c r="K45" s="221"/>
      <c r="L45" s="221"/>
      <c r="M45" s="221"/>
      <c r="N45" s="222"/>
      <c r="O45" s="431"/>
      <c r="P45" s="87"/>
    </row>
    <row r="46" spans="2:16" ht="15.6" thickBot="1" x14ac:dyDescent="0.5">
      <c r="B46" s="86"/>
      <c r="C46" s="352"/>
      <c r="D46" s="362"/>
      <c r="E46" s="418"/>
      <c r="F46" s="494"/>
      <c r="G46" s="362"/>
      <c r="H46" s="223"/>
      <c r="I46" s="224"/>
      <c r="J46" s="225"/>
      <c r="K46" s="225"/>
      <c r="L46" s="225"/>
      <c r="M46" s="225"/>
      <c r="N46" s="226"/>
      <c r="O46" s="432"/>
      <c r="P46" s="87"/>
    </row>
    <row r="47" spans="2:16" x14ac:dyDescent="0.45">
      <c r="B47" s="86"/>
      <c r="C47" s="350" t="str">
        <f>IF($A$1&gt;0,11,"")</f>
        <v/>
      </c>
      <c r="D47" s="360" t="str">
        <f>IF('1'!D23&lt;&gt;"",'1'!D23,"")</f>
        <v/>
      </c>
      <c r="E47" s="417" t="str">
        <f>'5'!E68</f>
        <v>ー</v>
      </c>
      <c r="F47" s="492" t="str">
        <f>IF('1'!E23&lt;&gt;"",'1'!E23,"")&amp;CHAR(10)&amp;IF('1'!F23&lt;&gt;"",'1'!F23,"")&amp;CHAR(10)&amp;IF('1'!G23&lt;&gt;"",'1'!G23,"")&amp;CHAR(10)&amp;IF('1'!H23&lt;&gt;"",'1'!H23,"")&amp;CHAR(10)&amp;IF('1'!I23&lt;&gt;"",'1'!I23,"")</f>
        <v xml:space="preserve">
</v>
      </c>
      <c r="G47" s="360" t="str">
        <f>IF('2'!M102&lt;&gt;"",'2'!M102,"")</f>
        <v/>
      </c>
      <c r="H47" s="166"/>
      <c r="I47" s="227"/>
      <c r="J47" s="228"/>
      <c r="K47" s="228"/>
      <c r="L47" s="228"/>
      <c r="M47" s="228"/>
      <c r="N47" s="229"/>
      <c r="O47" s="429" t="str">
        <f>'4'!X69</f>
        <v>[選択]</v>
      </c>
      <c r="P47" s="87"/>
    </row>
    <row r="48" spans="2:16" x14ac:dyDescent="0.45">
      <c r="B48" s="86"/>
      <c r="C48" s="351"/>
      <c r="D48" s="361"/>
      <c r="E48" s="392"/>
      <c r="F48" s="493"/>
      <c r="G48" s="361"/>
      <c r="H48" s="167"/>
      <c r="I48" s="220"/>
      <c r="J48" s="221"/>
      <c r="K48" s="221"/>
      <c r="L48" s="221"/>
      <c r="M48" s="221"/>
      <c r="N48" s="222"/>
      <c r="O48" s="431"/>
      <c r="P48" s="87"/>
    </row>
    <row r="49" spans="2:16" ht="15.6" thickBot="1" x14ac:dyDescent="0.5">
      <c r="B49" s="86"/>
      <c r="C49" s="352"/>
      <c r="D49" s="362"/>
      <c r="E49" s="418"/>
      <c r="F49" s="494"/>
      <c r="G49" s="362"/>
      <c r="H49" s="223"/>
      <c r="I49" s="224"/>
      <c r="J49" s="225"/>
      <c r="K49" s="225"/>
      <c r="L49" s="225"/>
      <c r="M49" s="225"/>
      <c r="N49" s="226"/>
      <c r="O49" s="432"/>
      <c r="P49" s="87"/>
    </row>
    <row r="50" spans="2:16" x14ac:dyDescent="0.45">
      <c r="B50" s="86"/>
      <c r="C50" s="350" t="str">
        <f>IF($A$1&gt;0,12,"")</f>
        <v/>
      </c>
      <c r="D50" s="360" t="str">
        <f>IF('1'!D24&lt;&gt;"",'1'!D24,"")</f>
        <v/>
      </c>
      <c r="E50" s="417" t="str">
        <f>'5'!E73</f>
        <v>ー</v>
      </c>
      <c r="F50" s="492" t="str">
        <f>IF('1'!E24&lt;&gt;"",'1'!E24,"")&amp;CHAR(10)&amp;IF('1'!F24&lt;&gt;"",'1'!F24,"")&amp;CHAR(10)&amp;IF('1'!G24&lt;&gt;"",'1'!G24,"")&amp;CHAR(10)&amp;IF('1'!H24&lt;&gt;"",'1'!H24,"")&amp;CHAR(10)&amp;IF('1'!I24&lt;&gt;"",'1'!I24,"")</f>
        <v xml:space="preserve">
</v>
      </c>
      <c r="G50" s="360" t="str">
        <f>IF('2'!M110&lt;&gt;"",'2'!M110,"")</f>
        <v/>
      </c>
      <c r="H50" s="166"/>
      <c r="I50" s="227"/>
      <c r="J50" s="228"/>
      <c r="K50" s="228"/>
      <c r="L50" s="228"/>
      <c r="M50" s="228"/>
      <c r="N50" s="229"/>
      <c r="O50" s="429" t="str">
        <f>'4'!X74</f>
        <v>[選択]</v>
      </c>
      <c r="P50" s="87"/>
    </row>
    <row r="51" spans="2:16" x14ac:dyDescent="0.45">
      <c r="B51" s="86"/>
      <c r="C51" s="351"/>
      <c r="D51" s="361"/>
      <c r="E51" s="392"/>
      <c r="F51" s="493"/>
      <c r="G51" s="361"/>
      <c r="H51" s="167"/>
      <c r="I51" s="220"/>
      <c r="J51" s="221"/>
      <c r="K51" s="221"/>
      <c r="L51" s="221"/>
      <c r="M51" s="221"/>
      <c r="N51" s="222"/>
      <c r="O51" s="431"/>
      <c r="P51" s="87"/>
    </row>
    <row r="52" spans="2:16" ht="15.6" thickBot="1" x14ac:dyDescent="0.5">
      <c r="B52" s="86"/>
      <c r="C52" s="352"/>
      <c r="D52" s="362"/>
      <c r="E52" s="418"/>
      <c r="F52" s="494"/>
      <c r="G52" s="362"/>
      <c r="H52" s="223"/>
      <c r="I52" s="224"/>
      <c r="J52" s="225"/>
      <c r="K52" s="225"/>
      <c r="L52" s="225"/>
      <c r="M52" s="225"/>
      <c r="N52" s="226"/>
      <c r="O52" s="432"/>
      <c r="P52" s="87"/>
    </row>
    <row r="53" spans="2:16" x14ac:dyDescent="0.45">
      <c r="B53" s="86"/>
      <c r="C53" s="350" t="str">
        <f>IF($A$1&gt;0,13,"")</f>
        <v/>
      </c>
      <c r="D53" s="360" t="str">
        <f>IF('1'!D25&lt;&gt;"",'1'!D25,"")</f>
        <v/>
      </c>
      <c r="E53" s="417" t="str">
        <f>'5'!E78</f>
        <v>ー</v>
      </c>
      <c r="F53" s="492" t="str">
        <f>IF('1'!E25&lt;&gt;"",'1'!E25,"")&amp;CHAR(10)&amp;IF('1'!F25&lt;&gt;"",'1'!F25,"")&amp;CHAR(10)&amp;IF('1'!G25&lt;&gt;"",'1'!G25,"")&amp;CHAR(10)&amp;IF('1'!H25&lt;&gt;"",'1'!H25,"")&amp;CHAR(10)&amp;IF('1'!I25&lt;&gt;"",'1'!I25,"")</f>
        <v xml:space="preserve">
</v>
      </c>
      <c r="G53" s="360" t="str">
        <f>IF('2'!M118&lt;&gt;"",'2'!M118,"")</f>
        <v/>
      </c>
      <c r="H53" s="166"/>
      <c r="I53" s="227"/>
      <c r="J53" s="228"/>
      <c r="K53" s="228"/>
      <c r="L53" s="228"/>
      <c r="M53" s="228"/>
      <c r="N53" s="229"/>
      <c r="O53" s="429" t="str">
        <f>'4'!X79</f>
        <v>[選択]</v>
      </c>
      <c r="P53" s="87"/>
    </row>
    <row r="54" spans="2:16" x14ac:dyDescent="0.45">
      <c r="B54" s="86"/>
      <c r="C54" s="351"/>
      <c r="D54" s="361"/>
      <c r="E54" s="392"/>
      <c r="F54" s="493"/>
      <c r="G54" s="361"/>
      <c r="H54" s="167"/>
      <c r="I54" s="220"/>
      <c r="J54" s="221"/>
      <c r="K54" s="221"/>
      <c r="L54" s="221"/>
      <c r="M54" s="221"/>
      <c r="N54" s="222"/>
      <c r="O54" s="431"/>
      <c r="P54" s="87"/>
    </row>
    <row r="55" spans="2:16" ht="15.6" thickBot="1" x14ac:dyDescent="0.5">
      <c r="B55" s="86"/>
      <c r="C55" s="352"/>
      <c r="D55" s="362"/>
      <c r="E55" s="418"/>
      <c r="F55" s="494"/>
      <c r="G55" s="362"/>
      <c r="H55" s="223"/>
      <c r="I55" s="224"/>
      <c r="J55" s="225"/>
      <c r="K55" s="225"/>
      <c r="L55" s="225"/>
      <c r="M55" s="225"/>
      <c r="N55" s="226"/>
      <c r="O55" s="432"/>
      <c r="P55" s="87"/>
    </row>
    <row r="56" spans="2:16" x14ac:dyDescent="0.45">
      <c r="B56" s="86"/>
      <c r="C56" s="350" t="str">
        <f>IF($A$1&gt;0,14,"")</f>
        <v/>
      </c>
      <c r="D56" s="360" t="str">
        <f>IF('1'!D26&lt;&gt;"",'1'!D26,"")</f>
        <v/>
      </c>
      <c r="E56" s="417" t="str">
        <f>'5'!E83</f>
        <v>ー</v>
      </c>
      <c r="F56" s="492" t="str">
        <f>IF('1'!E26&lt;&gt;"",'1'!E26,"")&amp;CHAR(10)&amp;IF('1'!F26&lt;&gt;"",'1'!F26,"")&amp;CHAR(10)&amp;IF('1'!G26&lt;&gt;"",'1'!G26,"")&amp;CHAR(10)&amp;IF('1'!H26&lt;&gt;"",'1'!H26,"")&amp;CHAR(10)&amp;IF('1'!I26&lt;&gt;"",'1'!I26,"")</f>
        <v xml:space="preserve">
</v>
      </c>
      <c r="G56" s="360" t="str">
        <f>IF('2'!M126&lt;&gt;"",'2'!M126,"")</f>
        <v/>
      </c>
      <c r="H56" s="166"/>
      <c r="I56" s="227"/>
      <c r="J56" s="228"/>
      <c r="K56" s="228"/>
      <c r="L56" s="228"/>
      <c r="M56" s="228"/>
      <c r="N56" s="229"/>
      <c r="O56" s="429" t="str">
        <f>'4'!X84</f>
        <v>[選択]</v>
      </c>
      <c r="P56" s="87"/>
    </row>
    <row r="57" spans="2:16" x14ac:dyDescent="0.45">
      <c r="B57" s="86"/>
      <c r="C57" s="351"/>
      <c r="D57" s="361"/>
      <c r="E57" s="392"/>
      <c r="F57" s="493"/>
      <c r="G57" s="361"/>
      <c r="H57" s="167"/>
      <c r="I57" s="220"/>
      <c r="J57" s="221"/>
      <c r="K57" s="221"/>
      <c r="L57" s="221"/>
      <c r="M57" s="221"/>
      <c r="N57" s="222"/>
      <c r="O57" s="431"/>
      <c r="P57" s="87"/>
    </row>
    <row r="58" spans="2:16" ht="15.6" thickBot="1" x14ac:dyDescent="0.5">
      <c r="B58" s="86"/>
      <c r="C58" s="352"/>
      <c r="D58" s="362"/>
      <c r="E58" s="418"/>
      <c r="F58" s="494"/>
      <c r="G58" s="362"/>
      <c r="H58" s="223"/>
      <c r="I58" s="224"/>
      <c r="J58" s="225"/>
      <c r="K58" s="225"/>
      <c r="L58" s="225"/>
      <c r="M58" s="225"/>
      <c r="N58" s="226"/>
      <c r="O58" s="432"/>
      <c r="P58" s="87"/>
    </row>
    <row r="59" spans="2:16" x14ac:dyDescent="0.45">
      <c r="B59" s="86"/>
      <c r="C59" s="350" t="str">
        <f>IF($A$1&gt;0,15,"")</f>
        <v/>
      </c>
      <c r="D59" s="360" t="str">
        <f>IF('1'!D27&lt;&gt;"",'1'!D27,"")</f>
        <v/>
      </c>
      <c r="E59" s="417" t="str">
        <f>'5'!E88</f>
        <v>ー</v>
      </c>
      <c r="F59" s="492" t="str">
        <f>IF('1'!E27&lt;&gt;"",'1'!E27,"")&amp;CHAR(10)&amp;IF('1'!F27&lt;&gt;"",'1'!F27,"")&amp;CHAR(10)&amp;IF('1'!G27&lt;&gt;"",'1'!G27,"")&amp;CHAR(10)&amp;IF('1'!H27&lt;&gt;"",'1'!H27,"")&amp;CHAR(10)&amp;IF('1'!I27&lt;&gt;"",'1'!I27,"")</f>
        <v xml:space="preserve">
</v>
      </c>
      <c r="G59" s="360" t="str">
        <f>IF('2'!M134&lt;&gt;"",'2'!M134,"")</f>
        <v/>
      </c>
      <c r="H59" s="166"/>
      <c r="I59" s="227"/>
      <c r="J59" s="228"/>
      <c r="K59" s="228"/>
      <c r="L59" s="228"/>
      <c r="M59" s="228"/>
      <c r="N59" s="229"/>
      <c r="O59" s="429" t="str">
        <f>'4'!X89</f>
        <v>[選択]</v>
      </c>
      <c r="P59" s="87"/>
    </row>
    <row r="60" spans="2:16" x14ac:dyDescent="0.45">
      <c r="B60" s="86"/>
      <c r="C60" s="351"/>
      <c r="D60" s="361"/>
      <c r="E60" s="392"/>
      <c r="F60" s="493"/>
      <c r="G60" s="361"/>
      <c r="H60" s="167"/>
      <c r="I60" s="220"/>
      <c r="J60" s="221"/>
      <c r="K60" s="221"/>
      <c r="L60" s="221"/>
      <c r="M60" s="221"/>
      <c r="N60" s="222"/>
      <c r="O60" s="431"/>
      <c r="P60" s="87"/>
    </row>
    <row r="61" spans="2:16" ht="15.6" thickBot="1" x14ac:dyDescent="0.5">
      <c r="B61" s="86"/>
      <c r="C61" s="352"/>
      <c r="D61" s="362"/>
      <c r="E61" s="418"/>
      <c r="F61" s="494"/>
      <c r="G61" s="362"/>
      <c r="H61" s="223"/>
      <c r="I61" s="224"/>
      <c r="J61" s="225"/>
      <c r="K61" s="225"/>
      <c r="L61" s="225"/>
      <c r="M61" s="225"/>
      <c r="N61" s="226"/>
      <c r="O61" s="432"/>
      <c r="P61" s="87"/>
    </row>
    <row r="62" spans="2:16" x14ac:dyDescent="0.45">
      <c r="B62" s="86"/>
      <c r="C62" s="350" t="str">
        <f>IF($A$1&gt;0,16,"")</f>
        <v/>
      </c>
      <c r="D62" s="360" t="str">
        <f>IF('1'!D28&lt;&gt;"",'1'!D28,"")</f>
        <v/>
      </c>
      <c r="E62" s="417" t="str">
        <f>'5'!E93</f>
        <v>ー</v>
      </c>
      <c r="F62" s="492" t="str">
        <f>IF('1'!E28&lt;&gt;"",'1'!E28,"")&amp;CHAR(10)&amp;IF('1'!F28&lt;&gt;"",'1'!F28,"")&amp;CHAR(10)&amp;IF('1'!G28&lt;&gt;"",'1'!G28,"")&amp;CHAR(10)&amp;IF('1'!H28&lt;&gt;"",'1'!H28,"")&amp;CHAR(10)&amp;IF('1'!I28&lt;&gt;"",'1'!I28,"")</f>
        <v xml:space="preserve">
</v>
      </c>
      <c r="G62" s="360" t="str">
        <f>IF('2'!M142&lt;&gt;"",'2'!M142,"")</f>
        <v/>
      </c>
      <c r="H62" s="166"/>
      <c r="I62" s="227"/>
      <c r="J62" s="228"/>
      <c r="K62" s="228"/>
      <c r="L62" s="228"/>
      <c r="M62" s="228"/>
      <c r="N62" s="229"/>
      <c r="O62" s="429" t="str">
        <f>'4'!X94</f>
        <v>[選択]</v>
      </c>
      <c r="P62" s="87"/>
    </row>
    <row r="63" spans="2:16" x14ac:dyDescent="0.45">
      <c r="B63" s="86"/>
      <c r="C63" s="351"/>
      <c r="D63" s="361"/>
      <c r="E63" s="392"/>
      <c r="F63" s="493"/>
      <c r="G63" s="361"/>
      <c r="H63" s="167"/>
      <c r="I63" s="220"/>
      <c r="J63" s="221"/>
      <c r="K63" s="221"/>
      <c r="L63" s="221"/>
      <c r="M63" s="221"/>
      <c r="N63" s="222"/>
      <c r="O63" s="431"/>
      <c r="P63" s="87"/>
    </row>
    <row r="64" spans="2:16" ht="15.6" thickBot="1" x14ac:dyDescent="0.5">
      <c r="B64" s="86"/>
      <c r="C64" s="352"/>
      <c r="D64" s="362"/>
      <c r="E64" s="418"/>
      <c r="F64" s="494"/>
      <c r="G64" s="362"/>
      <c r="H64" s="223"/>
      <c r="I64" s="224"/>
      <c r="J64" s="225"/>
      <c r="K64" s="225"/>
      <c r="L64" s="225"/>
      <c r="M64" s="225"/>
      <c r="N64" s="226"/>
      <c r="O64" s="432"/>
      <c r="P64" s="87"/>
    </row>
    <row r="65" spans="2:28" x14ac:dyDescent="0.45">
      <c r="B65" s="86"/>
      <c r="C65" s="350" t="str">
        <f>IF($A$1&gt;0,17,"")</f>
        <v/>
      </c>
      <c r="D65" s="360" t="str">
        <f>IF('1'!D29&lt;&gt;"",'1'!D29,"")</f>
        <v/>
      </c>
      <c r="E65" s="417" t="str">
        <f>'5'!E98</f>
        <v>ー</v>
      </c>
      <c r="F65" s="492" t="str">
        <f>IF('1'!E29&lt;&gt;"",'1'!E29,"")&amp;CHAR(10)&amp;IF('1'!F29&lt;&gt;"",'1'!F29,"")&amp;CHAR(10)&amp;IF('1'!G29&lt;&gt;"",'1'!G29,"")&amp;CHAR(10)&amp;IF('1'!H29&lt;&gt;"",'1'!H29,"")&amp;CHAR(10)&amp;IF('1'!I29&lt;&gt;"",'1'!I29,"")</f>
        <v xml:space="preserve">
</v>
      </c>
      <c r="G65" s="360" t="str">
        <f>IF('2'!M150&lt;&gt;"",'2'!M150,"")</f>
        <v/>
      </c>
      <c r="H65" s="166"/>
      <c r="I65" s="227"/>
      <c r="J65" s="228"/>
      <c r="K65" s="228"/>
      <c r="L65" s="228"/>
      <c r="M65" s="228"/>
      <c r="N65" s="229"/>
      <c r="O65" s="429" t="str">
        <f>'4'!X99</f>
        <v>[選択]</v>
      </c>
      <c r="P65" s="87"/>
    </row>
    <row r="66" spans="2:28" x14ac:dyDescent="0.45">
      <c r="B66" s="86"/>
      <c r="C66" s="351"/>
      <c r="D66" s="361"/>
      <c r="E66" s="392"/>
      <c r="F66" s="493"/>
      <c r="G66" s="361"/>
      <c r="H66" s="167"/>
      <c r="I66" s="220"/>
      <c r="J66" s="221"/>
      <c r="K66" s="221"/>
      <c r="L66" s="221"/>
      <c r="M66" s="221"/>
      <c r="N66" s="222"/>
      <c r="O66" s="431"/>
      <c r="P66" s="87"/>
    </row>
    <row r="67" spans="2:28" ht="15.6" thickBot="1" x14ac:dyDescent="0.5">
      <c r="B67" s="86"/>
      <c r="C67" s="352"/>
      <c r="D67" s="362"/>
      <c r="E67" s="418"/>
      <c r="F67" s="494"/>
      <c r="G67" s="362"/>
      <c r="H67" s="223"/>
      <c r="I67" s="224"/>
      <c r="J67" s="225"/>
      <c r="K67" s="225"/>
      <c r="L67" s="225"/>
      <c r="M67" s="225"/>
      <c r="N67" s="226"/>
      <c r="O67" s="432"/>
      <c r="P67" s="87"/>
    </row>
    <row r="68" spans="2:28" x14ac:dyDescent="0.45">
      <c r="B68" s="86"/>
      <c r="C68" s="350" t="str">
        <f>IF($A$1&gt;0,18,"")</f>
        <v/>
      </c>
      <c r="D68" s="360" t="str">
        <f>IF('1'!D30&lt;&gt;"",'1'!D30,"")</f>
        <v/>
      </c>
      <c r="E68" s="417" t="str">
        <f>'5'!E103</f>
        <v>ー</v>
      </c>
      <c r="F68" s="492" t="str">
        <f>IF('1'!E30&lt;&gt;"",'1'!E30,"")&amp;CHAR(10)&amp;IF('1'!F30&lt;&gt;"",'1'!F30,"")&amp;CHAR(10)&amp;IF('1'!G30&lt;&gt;"",'1'!G30,"")&amp;CHAR(10)&amp;IF('1'!H30&lt;&gt;"",'1'!H30,"")&amp;CHAR(10)&amp;IF('1'!I30&lt;&gt;"",'1'!I30,"")</f>
        <v xml:space="preserve">
</v>
      </c>
      <c r="G68" s="360" t="str">
        <f>IF('2'!M158&lt;&gt;"",'2'!M158,"")</f>
        <v/>
      </c>
      <c r="H68" s="166"/>
      <c r="I68" s="227"/>
      <c r="J68" s="228"/>
      <c r="K68" s="228"/>
      <c r="L68" s="228"/>
      <c r="M68" s="228"/>
      <c r="N68" s="229"/>
      <c r="O68" s="429" t="str">
        <f>'4'!X104</f>
        <v>[選択]</v>
      </c>
      <c r="P68" s="87"/>
    </row>
    <row r="69" spans="2:28" x14ac:dyDescent="0.45">
      <c r="B69" s="86"/>
      <c r="C69" s="351"/>
      <c r="D69" s="361"/>
      <c r="E69" s="392"/>
      <c r="F69" s="493"/>
      <c r="G69" s="361"/>
      <c r="H69" s="167"/>
      <c r="I69" s="220"/>
      <c r="J69" s="221"/>
      <c r="K69" s="221"/>
      <c r="L69" s="221"/>
      <c r="M69" s="221"/>
      <c r="N69" s="222"/>
      <c r="O69" s="431"/>
      <c r="P69" s="87"/>
    </row>
    <row r="70" spans="2:28" ht="15.6" thickBot="1" x14ac:dyDescent="0.5">
      <c r="B70" s="86"/>
      <c r="C70" s="352"/>
      <c r="D70" s="362"/>
      <c r="E70" s="418"/>
      <c r="F70" s="494"/>
      <c r="G70" s="362"/>
      <c r="H70" s="223"/>
      <c r="I70" s="224"/>
      <c r="J70" s="225"/>
      <c r="K70" s="225"/>
      <c r="L70" s="225"/>
      <c r="M70" s="225"/>
      <c r="N70" s="226"/>
      <c r="O70" s="432"/>
      <c r="P70" s="87"/>
    </row>
    <row r="71" spans="2:28" x14ac:dyDescent="0.45">
      <c r="B71" s="86"/>
      <c r="C71" s="350" t="str">
        <f>IF($A$1&gt;0,19,"")</f>
        <v/>
      </c>
      <c r="D71" s="360" t="str">
        <f>IF('1'!D31&lt;&gt;"",'1'!D31,"")</f>
        <v/>
      </c>
      <c r="E71" s="417" t="str">
        <f>'5'!E108</f>
        <v>ー</v>
      </c>
      <c r="F71" s="492" t="str">
        <f>IF('1'!E31&lt;&gt;"",'1'!E31,"")&amp;CHAR(10)&amp;IF('1'!F31&lt;&gt;"",'1'!F31,"")&amp;CHAR(10)&amp;IF('1'!G31&lt;&gt;"",'1'!G31,"")&amp;CHAR(10)&amp;IF('1'!H31&lt;&gt;"",'1'!H31,"")&amp;CHAR(10)&amp;IF('1'!I31&lt;&gt;"",'1'!I31,"")</f>
        <v xml:space="preserve">
</v>
      </c>
      <c r="G71" s="360" t="str">
        <f>IF('2'!M166&lt;&gt;"",'2'!M166,"")</f>
        <v/>
      </c>
      <c r="H71" s="166"/>
      <c r="I71" s="227"/>
      <c r="J71" s="228"/>
      <c r="K71" s="228"/>
      <c r="L71" s="228"/>
      <c r="M71" s="228"/>
      <c r="N71" s="229"/>
      <c r="O71" s="429" t="str">
        <f>'4'!X109</f>
        <v>[選択]</v>
      </c>
      <c r="P71" s="87"/>
    </row>
    <row r="72" spans="2:28" x14ac:dyDescent="0.45">
      <c r="B72" s="86"/>
      <c r="C72" s="351"/>
      <c r="D72" s="361"/>
      <c r="E72" s="392"/>
      <c r="F72" s="493"/>
      <c r="G72" s="361"/>
      <c r="H72" s="167"/>
      <c r="I72" s="220"/>
      <c r="J72" s="221"/>
      <c r="K72" s="221"/>
      <c r="L72" s="221"/>
      <c r="M72" s="221"/>
      <c r="N72" s="222"/>
      <c r="O72" s="431"/>
      <c r="P72" s="87"/>
    </row>
    <row r="73" spans="2:28" ht="15.6" thickBot="1" x14ac:dyDescent="0.5">
      <c r="B73" s="86"/>
      <c r="C73" s="352"/>
      <c r="D73" s="362"/>
      <c r="E73" s="418"/>
      <c r="F73" s="494"/>
      <c r="G73" s="362"/>
      <c r="H73" s="223"/>
      <c r="I73" s="224"/>
      <c r="J73" s="225"/>
      <c r="K73" s="225"/>
      <c r="L73" s="225"/>
      <c r="M73" s="225"/>
      <c r="N73" s="226"/>
      <c r="O73" s="432"/>
      <c r="P73" s="87"/>
    </row>
    <row r="74" spans="2:28" x14ac:dyDescent="0.45">
      <c r="B74" s="86"/>
      <c r="C74" s="350" t="str">
        <f>IF($A$1&gt;0,20,"")</f>
        <v/>
      </c>
      <c r="D74" s="360" t="str">
        <f>IF('1'!D32&lt;&gt;"",'1'!D32,"")</f>
        <v/>
      </c>
      <c r="E74" s="417" t="str">
        <f>'5'!E113</f>
        <v>ー</v>
      </c>
      <c r="F74" s="492" t="str">
        <f>IF('1'!E32&lt;&gt;"",'1'!E32,"")&amp;CHAR(10)&amp;IF('1'!F32&lt;&gt;"",'1'!F32,"")&amp;CHAR(10)&amp;IF('1'!G32&lt;&gt;"",'1'!G32,"")&amp;CHAR(10)&amp;IF('1'!H32&lt;&gt;"",'1'!H32,"")&amp;CHAR(10)&amp;IF('1'!I32&lt;&gt;"",'1'!I32,"")</f>
        <v xml:space="preserve">
</v>
      </c>
      <c r="G74" s="360" t="str">
        <f>IF('2'!M174&lt;&gt;"",'2'!M174,"")</f>
        <v/>
      </c>
      <c r="H74" s="166"/>
      <c r="I74" s="227"/>
      <c r="J74" s="228"/>
      <c r="K74" s="228"/>
      <c r="L74" s="228"/>
      <c r="M74" s="228"/>
      <c r="N74" s="229"/>
      <c r="O74" s="429" t="str">
        <f>'4'!X114</f>
        <v>[選択]</v>
      </c>
      <c r="P74" s="87"/>
    </row>
    <row r="75" spans="2:28" x14ac:dyDescent="0.45">
      <c r="B75" s="86"/>
      <c r="C75" s="351"/>
      <c r="D75" s="361"/>
      <c r="E75" s="392"/>
      <c r="F75" s="493"/>
      <c r="G75" s="361"/>
      <c r="H75" s="167"/>
      <c r="I75" s="220"/>
      <c r="J75" s="221"/>
      <c r="K75" s="221"/>
      <c r="L75" s="221"/>
      <c r="M75" s="221"/>
      <c r="N75" s="222"/>
      <c r="O75" s="431"/>
      <c r="P75" s="87"/>
    </row>
    <row r="76" spans="2:28" ht="15.6" thickBot="1" x14ac:dyDescent="0.5">
      <c r="B76" s="86"/>
      <c r="C76" s="352"/>
      <c r="D76" s="362"/>
      <c r="E76" s="418"/>
      <c r="F76" s="494"/>
      <c r="G76" s="362"/>
      <c r="H76" s="223"/>
      <c r="I76" s="224"/>
      <c r="J76" s="225"/>
      <c r="K76" s="225"/>
      <c r="L76" s="225"/>
      <c r="M76" s="225"/>
      <c r="N76" s="226"/>
      <c r="O76" s="432"/>
      <c r="P76" s="87"/>
    </row>
    <row r="77" spans="2:28" s="84" customFormat="1" x14ac:dyDescent="0.45">
      <c r="B77" s="90"/>
      <c r="C77" s="91"/>
      <c r="D77" s="91"/>
      <c r="E77" s="91"/>
      <c r="F77" s="91"/>
      <c r="G77" s="91"/>
      <c r="H77" s="91"/>
      <c r="I77" s="91"/>
      <c r="J77" s="91"/>
      <c r="K77" s="91"/>
      <c r="L77" s="91"/>
      <c r="M77" s="91"/>
      <c r="N77" s="91"/>
      <c r="O77" s="91"/>
      <c r="P77" s="92"/>
    </row>
    <row r="78" spans="2:28" s="84" customFormat="1" x14ac:dyDescent="0.45"/>
    <row r="79" spans="2:28" s="84" customFormat="1" hidden="1" x14ac:dyDescent="0.45">
      <c r="C79" s="37"/>
      <c r="D79" s="37"/>
      <c r="E79" s="37"/>
      <c r="F79" s="37"/>
      <c r="G79" s="37"/>
      <c r="H79" s="37"/>
      <c r="I79" s="37"/>
      <c r="J79" s="37"/>
      <c r="K79" s="37"/>
      <c r="L79" s="37"/>
      <c r="M79" s="37"/>
      <c r="N79" s="37"/>
      <c r="O79" s="37"/>
      <c r="R79" s="37"/>
      <c r="S79" s="37"/>
      <c r="T79" s="37"/>
      <c r="U79" s="37"/>
      <c r="V79" s="37"/>
      <c r="W79" s="37"/>
      <c r="X79" s="37"/>
      <c r="Y79" s="37"/>
      <c r="Z79" s="37"/>
      <c r="AA79" s="37"/>
      <c r="AB79" s="37"/>
    </row>
    <row r="80" spans="2:28" s="84" customFormat="1" hidden="1" x14ac:dyDescent="0.45">
      <c r="C80" s="37"/>
      <c r="D80" s="37"/>
      <c r="E80" s="37"/>
      <c r="F80" s="37"/>
      <c r="G80" s="37"/>
      <c r="H80" s="37"/>
      <c r="I80" s="37"/>
      <c r="J80" s="37"/>
      <c r="K80" s="37"/>
      <c r="L80" s="37"/>
      <c r="M80" s="37"/>
      <c r="N80" s="37"/>
      <c r="O80" s="37"/>
      <c r="R80" s="37"/>
      <c r="S80" s="37"/>
      <c r="T80" s="37"/>
      <c r="U80" s="37"/>
      <c r="V80" s="37"/>
      <c r="W80" s="37"/>
      <c r="X80" s="37"/>
      <c r="Y80" s="37"/>
      <c r="Z80" s="37"/>
      <c r="AA80" s="37"/>
      <c r="AB80" s="37"/>
    </row>
    <row r="81" spans="3:28" s="84" customFormat="1" hidden="1" x14ac:dyDescent="0.45">
      <c r="C81" s="37"/>
      <c r="D81" s="37"/>
      <c r="E81" s="37"/>
      <c r="F81" s="37"/>
      <c r="G81" s="37"/>
      <c r="H81" s="37"/>
      <c r="I81" s="37"/>
      <c r="J81" s="37"/>
      <c r="K81" s="37"/>
      <c r="L81" s="37"/>
      <c r="M81" s="37"/>
      <c r="N81" s="37"/>
      <c r="O81" s="37"/>
      <c r="R81" s="37"/>
      <c r="S81" s="37"/>
      <c r="T81" s="37"/>
      <c r="U81" s="37"/>
      <c r="V81" s="37"/>
      <c r="W81" s="37"/>
      <c r="X81" s="37"/>
      <c r="Y81" s="37"/>
      <c r="Z81" s="37"/>
      <c r="AA81" s="37"/>
      <c r="AB81" s="37"/>
    </row>
    <row r="82" spans="3:28" s="84" customFormat="1" hidden="1" x14ac:dyDescent="0.45">
      <c r="C82" s="37"/>
      <c r="D82" s="37"/>
      <c r="E82" s="37"/>
      <c r="F82" s="37"/>
      <c r="G82" s="37"/>
      <c r="H82" s="37"/>
      <c r="I82" s="37"/>
      <c r="J82" s="37"/>
      <c r="K82" s="37"/>
      <c r="L82" s="37"/>
      <c r="M82" s="37"/>
      <c r="N82" s="37"/>
      <c r="O82" s="37"/>
      <c r="R82" s="37"/>
      <c r="S82" s="37"/>
      <c r="T82" s="37"/>
      <c r="U82" s="37"/>
      <c r="V82" s="37"/>
      <c r="W82" s="37"/>
      <c r="X82" s="37"/>
      <c r="Y82" s="37"/>
      <c r="Z82" s="37"/>
      <c r="AA82" s="37"/>
      <c r="AB82" s="37"/>
    </row>
    <row r="83" spans="3:28" s="84" customFormat="1" hidden="1" x14ac:dyDescent="0.45">
      <c r="C83" s="37"/>
      <c r="D83" s="37"/>
      <c r="E83" s="37"/>
      <c r="F83" s="37"/>
      <c r="G83" s="37"/>
      <c r="H83" s="37"/>
      <c r="I83" s="37"/>
      <c r="J83" s="37"/>
      <c r="K83" s="37"/>
      <c r="L83" s="37"/>
      <c r="M83" s="37"/>
      <c r="N83" s="37"/>
      <c r="O83" s="37"/>
      <c r="R83" s="37"/>
      <c r="S83" s="37"/>
      <c r="T83" s="37"/>
      <c r="U83" s="37"/>
      <c r="V83" s="37"/>
      <c r="W83" s="37"/>
      <c r="X83" s="37"/>
      <c r="Y83" s="37"/>
      <c r="Z83" s="37"/>
      <c r="AA83" s="37"/>
      <c r="AB83" s="37"/>
    </row>
    <row r="84" spans="3:28" s="84" customFormat="1" hidden="1" x14ac:dyDescent="0.45">
      <c r="C84" s="37"/>
      <c r="D84" s="37"/>
      <c r="E84" s="37"/>
      <c r="F84" s="37"/>
      <c r="G84" s="37"/>
      <c r="H84" s="37"/>
      <c r="I84" s="37"/>
      <c r="J84" s="37"/>
      <c r="K84" s="37"/>
      <c r="L84" s="37"/>
      <c r="M84" s="37"/>
      <c r="N84" s="37"/>
      <c r="O84" s="37"/>
      <c r="R84" s="37"/>
      <c r="S84" s="37"/>
      <c r="T84" s="37"/>
      <c r="U84" s="37"/>
      <c r="V84" s="37"/>
      <c r="W84" s="37"/>
      <c r="X84" s="37"/>
      <c r="Y84" s="37"/>
      <c r="Z84" s="37"/>
      <c r="AA84" s="37"/>
      <c r="AB84" s="37"/>
    </row>
    <row r="85" spans="3:28" s="84" customFormat="1" hidden="1" x14ac:dyDescent="0.45">
      <c r="C85" s="37"/>
      <c r="D85" s="37"/>
      <c r="E85" s="37"/>
      <c r="F85" s="37"/>
      <c r="G85" s="37"/>
      <c r="H85" s="37"/>
      <c r="I85" s="37"/>
      <c r="J85" s="37"/>
      <c r="K85" s="37"/>
      <c r="L85" s="37"/>
      <c r="M85" s="37"/>
      <c r="N85" s="37"/>
      <c r="O85" s="37"/>
      <c r="R85" s="37"/>
      <c r="S85" s="37"/>
      <c r="T85" s="37"/>
      <c r="U85" s="37"/>
      <c r="V85" s="37"/>
      <c r="W85" s="37"/>
      <c r="X85" s="37"/>
      <c r="Y85" s="37"/>
      <c r="Z85" s="37"/>
      <c r="AA85" s="37"/>
      <c r="AB85" s="37"/>
    </row>
    <row r="86" spans="3:28" s="84" customFormat="1" hidden="1" x14ac:dyDescent="0.45">
      <c r="C86" s="37"/>
      <c r="D86" s="37"/>
      <c r="E86" s="37"/>
      <c r="F86" s="37"/>
      <c r="G86" s="37"/>
      <c r="H86" s="37"/>
      <c r="I86" s="37"/>
      <c r="J86" s="37"/>
      <c r="K86" s="37"/>
      <c r="L86" s="37"/>
      <c r="M86" s="37"/>
      <c r="N86" s="37"/>
      <c r="O86" s="37"/>
      <c r="R86" s="37"/>
      <c r="S86" s="37"/>
      <c r="T86" s="37"/>
      <c r="U86" s="37"/>
      <c r="V86" s="37"/>
      <c r="W86" s="37"/>
      <c r="X86" s="37"/>
      <c r="Y86" s="37"/>
      <c r="Z86" s="37"/>
      <c r="AA86" s="37"/>
      <c r="AB86" s="37"/>
    </row>
    <row r="87" spans="3:28" s="84" customFormat="1" hidden="1" x14ac:dyDescent="0.45">
      <c r="C87" s="37"/>
      <c r="D87" s="37"/>
      <c r="E87" s="37"/>
      <c r="F87" s="37"/>
      <c r="G87" s="37"/>
      <c r="H87" s="37"/>
      <c r="I87" s="37"/>
      <c r="J87" s="37"/>
      <c r="K87" s="37"/>
      <c r="L87" s="37"/>
      <c r="M87" s="37"/>
      <c r="N87" s="37"/>
      <c r="O87" s="37"/>
      <c r="R87" s="37"/>
      <c r="S87" s="37"/>
      <c r="T87" s="37"/>
      <c r="U87" s="37"/>
      <c r="V87" s="37"/>
      <c r="W87" s="37"/>
      <c r="X87" s="37"/>
      <c r="Y87" s="37"/>
      <c r="Z87" s="37"/>
      <c r="AA87" s="37"/>
      <c r="AB87" s="37"/>
    </row>
    <row r="88" spans="3:28" s="84" customFormat="1" hidden="1" x14ac:dyDescent="0.45">
      <c r="C88" s="37"/>
      <c r="D88" s="37"/>
      <c r="E88" s="37"/>
      <c r="F88" s="37"/>
      <c r="G88" s="37"/>
      <c r="H88" s="37"/>
      <c r="I88" s="37"/>
      <c r="J88" s="37"/>
      <c r="K88" s="37"/>
      <c r="L88" s="37"/>
      <c r="M88" s="37"/>
      <c r="N88" s="37"/>
      <c r="O88" s="37"/>
      <c r="R88" s="37"/>
      <c r="S88" s="37"/>
      <c r="T88" s="37"/>
      <c r="U88" s="37"/>
      <c r="V88" s="37"/>
      <c r="W88" s="37"/>
      <c r="X88" s="37"/>
      <c r="Y88" s="37"/>
      <c r="Z88" s="37"/>
      <c r="AA88" s="37"/>
      <c r="AB88" s="37"/>
    </row>
    <row r="89" spans="3:28" s="84" customFormat="1" hidden="1" x14ac:dyDescent="0.45">
      <c r="C89" s="37"/>
      <c r="D89" s="37"/>
      <c r="E89" s="37"/>
      <c r="F89" s="37"/>
      <c r="G89" s="37"/>
      <c r="H89" s="37"/>
      <c r="I89" s="37"/>
      <c r="J89" s="37"/>
      <c r="K89" s="37"/>
      <c r="L89" s="37"/>
      <c r="M89" s="37"/>
      <c r="N89" s="37"/>
      <c r="O89" s="37"/>
      <c r="R89" s="37"/>
      <c r="S89" s="37"/>
      <c r="T89" s="37"/>
      <c r="U89" s="37"/>
      <c r="V89" s="37"/>
      <c r="W89" s="37"/>
      <c r="X89" s="37"/>
      <c r="Y89" s="37"/>
      <c r="Z89" s="37"/>
      <c r="AA89" s="37"/>
      <c r="AB89" s="37"/>
    </row>
    <row r="90" spans="3:28" s="84" customFormat="1" hidden="1" x14ac:dyDescent="0.45">
      <c r="C90" s="37"/>
      <c r="D90" s="37"/>
      <c r="E90" s="37"/>
      <c r="F90" s="37"/>
      <c r="G90" s="37"/>
      <c r="H90" s="37"/>
      <c r="I90" s="37"/>
      <c r="J90" s="37"/>
      <c r="K90" s="37"/>
      <c r="L90" s="37"/>
      <c r="M90" s="37"/>
      <c r="N90" s="37"/>
      <c r="O90" s="37"/>
      <c r="R90" s="37"/>
      <c r="S90" s="37"/>
      <c r="T90" s="37"/>
      <c r="U90" s="37"/>
      <c r="V90" s="37"/>
      <c r="W90" s="37"/>
      <c r="X90" s="37"/>
      <c r="Y90" s="37"/>
      <c r="Z90" s="37"/>
      <c r="AA90" s="37"/>
      <c r="AB90" s="37"/>
    </row>
    <row r="91" spans="3:28" s="84" customFormat="1" hidden="1" x14ac:dyDescent="0.45">
      <c r="C91" s="37"/>
      <c r="D91" s="37"/>
      <c r="E91" s="37"/>
      <c r="F91" s="37"/>
      <c r="G91" s="37"/>
      <c r="H91" s="37"/>
      <c r="I91" s="37"/>
      <c r="J91" s="37"/>
      <c r="K91" s="37"/>
      <c r="L91" s="37"/>
      <c r="M91" s="37"/>
      <c r="N91" s="37"/>
      <c r="O91" s="37"/>
      <c r="R91" s="37"/>
      <c r="S91" s="37"/>
      <c r="T91" s="37"/>
      <c r="U91" s="37"/>
      <c r="V91" s="37"/>
      <c r="W91" s="37"/>
      <c r="X91" s="37"/>
      <c r="Y91" s="37"/>
      <c r="Z91" s="37"/>
      <c r="AA91" s="37"/>
      <c r="AB91" s="37"/>
    </row>
    <row r="92" spans="3:28" s="84" customFormat="1" hidden="1" x14ac:dyDescent="0.45">
      <c r="C92" s="37"/>
      <c r="D92" s="37"/>
      <c r="E92" s="37"/>
      <c r="F92" s="37"/>
      <c r="G92" s="37"/>
      <c r="H92" s="37"/>
      <c r="I92" s="37"/>
      <c r="J92" s="37"/>
      <c r="K92" s="37"/>
      <c r="L92" s="37"/>
      <c r="M92" s="37"/>
      <c r="N92" s="37"/>
      <c r="O92" s="37"/>
      <c r="R92" s="37"/>
      <c r="S92" s="37"/>
      <c r="T92" s="37"/>
      <c r="U92" s="37"/>
      <c r="V92" s="37"/>
      <c r="W92" s="37"/>
      <c r="X92" s="37"/>
      <c r="Y92" s="37"/>
      <c r="Z92" s="37"/>
      <c r="AA92" s="37"/>
      <c r="AB92" s="37"/>
    </row>
    <row r="93" spans="3:28" s="84" customFormat="1" hidden="1" x14ac:dyDescent="0.45">
      <c r="C93" s="37"/>
      <c r="D93" s="37"/>
      <c r="E93" s="37"/>
      <c r="F93" s="37"/>
      <c r="G93" s="37"/>
      <c r="H93" s="37"/>
      <c r="I93" s="37"/>
      <c r="J93" s="37"/>
      <c r="K93" s="37"/>
      <c r="L93" s="37"/>
      <c r="M93" s="37"/>
      <c r="N93" s="37"/>
      <c r="O93" s="37"/>
      <c r="R93" s="37"/>
      <c r="S93" s="37"/>
      <c r="T93" s="37"/>
      <c r="U93" s="37"/>
      <c r="V93" s="37"/>
      <c r="W93" s="37"/>
      <c r="X93" s="37"/>
      <c r="Y93" s="37"/>
      <c r="Z93" s="37"/>
      <c r="AA93" s="37"/>
      <c r="AB93" s="37"/>
    </row>
    <row r="94" spans="3:28" s="84" customFormat="1" hidden="1" x14ac:dyDescent="0.45">
      <c r="C94" s="37"/>
      <c r="D94" s="37"/>
      <c r="E94" s="37"/>
      <c r="F94" s="37"/>
      <c r="G94" s="37"/>
      <c r="H94" s="37"/>
      <c r="I94" s="37"/>
      <c r="J94" s="37"/>
      <c r="K94" s="37"/>
      <c r="L94" s="37"/>
      <c r="M94" s="37"/>
      <c r="N94" s="37"/>
      <c r="O94" s="37"/>
      <c r="R94" s="37"/>
      <c r="S94" s="37"/>
      <c r="T94" s="37"/>
      <c r="U94" s="37"/>
      <c r="V94" s="37"/>
      <c r="W94" s="37"/>
      <c r="X94" s="37"/>
      <c r="Y94" s="37"/>
      <c r="Z94" s="37"/>
      <c r="AA94" s="37"/>
      <c r="AB94" s="37"/>
    </row>
    <row r="95" spans="3:28" s="84" customFormat="1" hidden="1" x14ac:dyDescent="0.45">
      <c r="C95" s="37"/>
      <c r="D95" s="37"/>
      <c r="E95" s="37"/>
      <c r="F95" s="37"/>
      <c r="G95" s="37"/>
      <c r="H95" s="37"/>
      <c r="I95" s="37"/>
      <c r="J95" s="37"/>
      <c r="K95" s="37"/>
      <c r="L95" s="37"/>
      <c r="M95" s="37"/>
      <c r="N95" s="37"/>
      <c r="O95" s="37"/>
      <c r="R95" s="37"/>
      <c r="S95" s="37"/>
      <c r="T95" s="37"/>
      <c r="U95" s="37"/>
      <c r="V95" s="37"/>
      <c r="W95" s="37"/>
      <c r="X95" s="37"/>
      <c r="Y95" s="37"/>
      <c r="Z95" s="37"/>
      <c r="AA95" s="37"/>
      <c r="AB95" s="37"/>
    </row>
    <row r="96" spans="3:28" s="84" customFormat="1" hidden="1" x14ac:dyDescent="0.45">
      <c r="C96" s="37"/>
      <c r="D96" s="37"/>
      <c r="E96" s="37"/>
      <c r="F96" s="37"/>
      <c r="G96" s="37"/>
      <c r="H96" s="37"/>
      <c r="I96" s="37"/>
      <c r="J96" s="37"/>
      <c r="K96" s="37"/>
      <c r="L96" s="37"/>
      <c r="M96" s="37"/>
      <c r="N96" s="37"/>
      <c r="O96" s="37"/>
      <c r="R96" s="37"/>
      <c r="S96" s="37"/>
      <c r="T96" s="37"/>
      <c r="U96" s="37"/>
      <c r="V96" s="37"/>
      <c r="W96" s="37"/>
      <c r="X96" s="37"/>
      <c r="Y96" s="37"/>
      <c r="Z96" s="37"/>
      <c r="AA96" s="37"/>
      <c r="AB96" s="37"/>
    </row>
    <row r="97" spans="3:28" s="84" customFormat="1" hidden="1" x14ac:dyDescent="0.45">
      <c r="C97" s="37"/>
      <c r="D97" s="37"/>
      <c r="E97" s="37"/>
      <c r="F97" s="37"/>
      <c r="G97" s="37"/>
      <c r="H97" s="37"/>
      <c r="I97" s="37"/>
      <c r="J97" s="37"/>
      <c r="K97" s="37"/>
      <c r="L97" s="37"/>
      <c r="M97" s="37"/>
      <c r="N97" s="37"/>
      <c r="O97" s="37"/>
      <c r="R97" s="37"/>
      <c r="S97" s="37"/>
      <c r="T97" s="37"/>
      <c r="U97" s="37"/>
      <c r="V97" s="37"/>
      <c r="W97" s="37"/>
      <c r="X97" s="37"/>
      <c r="Y97" s="37"/>
      <c r="Z97" s="37"/>
      <c r="AA97" s="37"/>
      <c r="AB97" s="37"/>
    </row>
    <row r="98" spans="3:28" s="84" customFormat="1" hidden="1" x14ac:dyDescent="0.45">
      <c r="C98" s="37"/>
      <c r="D98" s="37"/>
      <c r="E98" s="37"/>
      <c r="F98" s="37"/>
      <c r="G98" s="37"/>
      <c r="H98" s="37"/>
      <c r="I98" s="37"/>
      <c r="J98" s="37"/>
      <c r="K98" s="37"/>
      <c r="L98" s="37"/>
      <c r="M98" s="37"/>
      <c r="N98" s="37"/>
      <c r="O98" s="37"/>
      <c r="R98" s="37"/>
      <c r="S98" s="37"/>
      <c r="T98" s="37"/>
      <c r="U98" s="37"/>
      <c r="V98" s="37"/>
      <c r="W98" s="37"/>
      <c r="X98" s="37"/>
      <c r="Y98" s="37"/>
      <c r="Z98" s="37"/>
      <c r="AA98" s="37"/>
      <c r="AB98" s="37"/>
    </row>
    <row r="99" spans="3:28" s="84" customFormat="1" hidden="1" x14ac:dyDescent="0.45">
      <c r="C99" s="37"/>
      <c r="D99" s="37"/>
      <c r="E99" s="37"/>
      <c r="F99" s="37"/>
      <c r="G99" s="37"/>
      <c r="H99" s="37"/>
      <c r="I99" s="37"/>
      <c r="J99" s="37"/>
      <c r="K99" s="37"/>
      <c r="L99" s="37"/>
      <c r="M99" s="37"/>
      <c r="N99" s="37"/>
      <c r="O99" s="37"/>
      <c r="R99" s="37"/>
      <c r="S99" s="37"/>
      <c r="T99" s="37"/>
      <c r="U99" s="37"/>
      <c r="V99" s="37"/>
      <c r="W99" s="37"/>
      <c r="X99" s="37"/>
      <c r="Y99" s="37"/>
      <c r="Z99" s="37"/>
      <c r="AA99" s="37"/>
      <c r="AB99" s="37"/>
    </row>
    <row r="100" spans="3:28" s="84" customFormat="1" hidden="1" x14ac:dyDescent="0.45">
      <c r="C100" s="37"/>
      <c r="D100" s="37"/>
      <c r="E100" s="37"/>
      <c r="F100" s="37"/>
      <c r="G100" s="37"/>
      <c r="H100" s="37"/>
      <c r="I100" s="37"/>
      <c r="J100" s="37"/>
      <c r="K100" s="37"/>
      <c r="L100" s="37"/>
      <c r="M100" s="37"/>
      <c r="N100" s="37"/>
      <c r="O100" s="37"/>
      <c r="R100" s="37"/>
      <c r="S100" s="37"/>
      <c r="T100" s="37"/>
      <c r="U100" s="37"/>
      <c r="V100" s="37"/>
      <c r="W100" s="37"/>
      <c r="X100" s="37"/>
      <c r="Y100" s="37"/>
      <c r="Z100" s="37"/>
      <c r="AA100" s="37"/>
      <c r="AB100" s="37"/>
    </row>
    <row r="101" spans="3:28" s="84" customFormat="1" hidden="1" x14ac:dyDescent="0.45">
      <c r="C101" s="37"/>
      <c r="D101" s="37"/>
      <c r="E101" s="37"/>
      <c r="F101" s="37"/>
      <c r="G101" s="37"/>
      <c r="H101" s="37"/>
      <c r="I101" s="37"/>
      <c r="J101" s="37"/>
      <c r="K101" s="37"/>
      <c r="L101" s="37"/>
      <c r="M101" s="37"/>
      <c r="N101" s="37"/>
      <c r="O101" s="37"/>
      <c r="R101" s="37"/>
      <c r="S101" s="37"/>
      <c r="T101" s="37"/>
      <c r="U101" s="37"/>
      <c r="V101" s="37"/>
      <c r="W101" s="37"/>
      <c r="X101" s="37"/>
      <c r="Y101" s="37"/>
      <c r="Z101" s="37"/>
      <c r="AA101" s="37"/>
      <c r="AB101" s="37"/>
    </row>
    <row r="102" spans="3:28" s="84" customFormat="1" hidden="1" x14ac:dyDescent="0.45">
      <c r="C102" s="37"/>
      <c r="D102" s="37"/>
      <c r="E102" s="37"/>
      <c r="F102" s="37"/>
      <c r="G102" s="37"/>
      <c r="H102" s="37"/>
      <c r="I102" s="37"/>
      <c r="J102" s="37"/>
      <c r="K102" s="37"/>
      <c r="L102" s="37"/>
      <c r="M102" s="37"/>
      <c r="N102" s="37"/>
      <c r="O102" s="37"/>
      <c r="R102" s="37"/>
      <c r="S102" s="37"/>
      <c r="T102" s="37"/>
      <c r="U102" s="37"/>
      <c r="V102" s="37"/>
      <c r="W102" s="37"/>
      <c r="X102" s="37"/>
      <c r="Y102" s="37"/>
      <c r="Z102" s="37"/>
      <c r="AA102" s="37"/>
      <c r="AB102" s="37"/>
    </row>
    <row r="103" spans="3:28" s="84" customFormat="1" hidden="1" x14ac:dyDescent="0.45">
      <c r="C103" s="37"/>
      <c r="D103" s="37"/>
      <c r="E103" s="37"/>
      <c r="F103" s="37"/>
      <c r="G103" s="37"/>
      <c r="H103" s="37"/>
      <c r="I103" s="37"/>
      <c r="J103" s="37"/>
      <c r="K103" s="37"/>
      <c r="L103" s="37"/>
      <c r="M103" s="37"/>
      <c r="N103" s="37"/>
      <c r="O103" s="37"/>
      <c r="R103" s="37"/>
      <c r="S103" s="37"/>
      <c r="T103" s="37"/>
      <c r="U103" s="37"/>
      <c r="V103" s="37"/>
      <c r="W103" s="37"/>
      <c r="X103" s="37"/>
      <c r="Y103" s="37"/>
      <c r="Z103" s="37"/>
      <c r="AA103" s="37"/>
      <c r="AB103" s="37"/>
    </row>
    <row r="104" spans="3:28" s="84" customFormat="1" hidden="1" x14ac:dyDescent="0.45">
      <c r="C104" s="37"/>
      <c r="D104" s="37"/>
      <c r="E104" s="37"/>
      <c r="F104" s="37"/>
      <c r="G104" s="37"/>
      <c r="H104" s="37"/>
      <c r="I104" s="37"/>
      <c r="J104" s="37"/>
      <c r="K104" s="37"/>
      <c r="L104" s="37"/>
      <c r="M104" s="37"/>
      <c r="N104" s="37"/>
      <c r="O104" s="37"/>
      <c r="R104" s="37"/>
      <c r="S104" s="37"/>
      <c r="T104" s="37"/>
      <c r="U104" s="37"/>
      <c r="V104" s="37"/>
      <c r="W104" s="37"/>
      <c r="X104" s="37"/>
      <c r="Y104" s="37"/>
      <c r="Z104" s="37"/>
      <c r="AA104" s="37"/>
      <c r="AB104" s="37"/>
    </row>
    <row r="105" spans="3:28" s="84" customFormat="1" hidden="1" x14ac:dyDescent="0.45">
      <c r="C105" s="37"/>
      <c r="D105" s="37"/>
      <c r="E105" s="37"/>
      <c r="F105" s="37"/>
      <c r="G105" s="37"/>
      <c r="H105" s="37"/>
      <c r="I105" s="37"/>
      <c r="J105" s="37"/>
      <c r="K105" s="37"/>
      <c r="L105" s="37"/>
      <c r="M105" s="37"/>
      <c r="N105" s="37"/>
      <c r="O105" s="37"/>
      <c r="R105" s="37"/>
      <c r="S105" s="37"/>
      <c r="T105" s="37"/>
      <c r="U105" s="37"/>
      <c r="V105" s="37"/>
      <c r="W105" s="37"/>
      <c r="X105" s="37"/>
      <c r="Y105" s="37"/>
      <c r="Z105" s="37"/>
      <c r="AA105" s="37"/>
      <c r="AB105" s="37"/>
    </row>
    <row r="106" spans="3:28" s="84" customFormat="1" hidden="1" x14ac:dyDescent="0.45">
      <c r="C106" s="37"/>
      <c r="D106" s="37"/>
      <c r="E106" s="37"/>
      <c r="F106" s="37"/>
      <c r="G106" s="37"/>
      <c r="H106" s="37"/>
      <c r="I106" s="37"/>
      <c r="J106" s="37"/>
      <c r="K106" s="37"/>
      <c r="L106" s="37"/>
      <c r="M106" s="37"/>
      <c r="N106" s="37"/>
      <c r="O106" s="37"/>
      <c r="R106" s="37"/>
      <c r="S106" s="37"/>
      <c r="T106" s="37"/>
      <c r="U106" s="37"/>
      <c r="V106" s="37"/>
      <c r="W106" s="37"/>
      <c r="X106" s="37"/>
      <c r="Y106" s="37"/>
      <c r="Z106" s="37"/>
      <c r="AA106" s="37"/>
      <c r="AB106" s="37"/>
    </row>
    <row r="107" spans="3:28" s="84" customFormat="1" hidden="1" x14ac:dyDescent="0.45">
      <c r="C107" s="37"/>
      <c r="D107" s="37"/>
      <c r="E107" s="37"/>
      <c r="F107" s="37"/>
      <c r="G107" s="37"/>
      <c r="H107" s="37"/>
      <c r="I107" s="37"/>
      <c r="J107" s="37"/>
      <c r="K107" s="37"/>
      <c r="L107" s="37"/>
      <c r="M107" s="37"/>
      <c r="N107" s="37"/>
      <c r="O107" s="37"/>
      <c r="R107" s="37"/>
      <c r="S107" s="37"/>
      <c r="T107" s="37"/>
      <c r="U107" s="37"/>
      <c r="V107" s="37"/>
      <c r="W107" s="37"/>
      <c r="X107" s="37"/>
      <c r="Y107" s="37"/>
      <c r="Z107" s="37"/>
      <c r="AA107" s="37"/>
      <c r="AB107" s="37"/>
    </row>
    <row r="108" spans="3:28" s="84" customFormat="1" hidden="1" x14ac:dyDescent="0.45">
      <c r="C108" s="37"/>
      <c r="D108" s="37"/>
      <c r="E108" s="37"/>
      <c r="F108" s="37"/>
      <c r="G108" s="37"/>
      <c r="H108" s="37"/>
      <c r="I108" s="37"/>
      <c r="J108" s="37"/>
      <c r="K108" s="37"/>
      <c r="L108" s="37"/>
      <c r="M108" s="37"/>
      <c r="N108" s="37"/>
      <c r="O108" s="37"/>
      <c r="R108" s="37"/>
      <c r="S108" s="37"/>
      <c r="T108" s="37"/>
      <c r="U108" s="37"/>
      <c r="V108" s="37"/>
      <c r="W108" s="37"/>
      <c r="X108" s="37"/>
      <c r="Y108" s="37"/>
      <c r="Z108" s="37"/>
      <c r="AA108" s="37"/>
      <c r="AB108" s="37"/>
    </row>
    <row r="109" spans="3:28" s="84" customFormat="1" hidden="1" x14ac:dyDescent="0.45">
      <c r="C109" s="37"/>
      <c r="D109" s="37"/>
      <c r="E109" s="37"/>
      <c r="F109" s="37"/>
      <c r="G109" s="37"/>
      <c r="H109" s="37"/>
      <c r="I109" s="37"/>
      <c r="J109" s="37"/>
      <c r="K109" s="37"/>
      <c r="L109" s="37"/>
      <c r="M109" s="37"/>
      <c r="N109" s="37"/>
      <c r="O109" s="37"/>
      <c r="R109" s="37"/>
      <c r="S109" s="37"/>
      <c r="T109" s="37"/>
      <c r="U109" s="37"/>
      <c r="V109" s="37"/>
      <c r="W109" s="37"/>
      <c r="X109" s="37"/>
      <c r="Y109" s="37"/>
      <c r="Z109" s="37"/>
      <c r="AA109" s="37"/>
      <c r="AB109" s="37"/>
    </row>
    <row r="110" spans="3:28" s="84" customFormat="1" hidden="1" x14ac:dyDescent="0.45">
      <c r="C110" s="37"/>
      <c r="D110" s="37"/>
      <c r="E110" s="37"/>
      <c r="F110" s="37"/>
      <c r="G110" s="37"/>
      <c r="H110" s="37"/>
      <c r="I110" s="37"/>
      <c r="J110" s="37"/>
      <c r="K110" s="37"/>
      <c r="L110" s="37"/>
      <c r="M110" s="37"/>
      <c r="N110" s="37"/>
      <c r="O110" s="37"/>
      <c r="R110" s="37"/>
      <c r="S110" s="37"/>
      <c r="T110" s="37"/>
      <c r="U110" s="37"/>
      <c r="V110" s="37"/>
      <c r="W110" s="37"/>
      <c r="X110" s="37"/>
      <c r="Y110" s="37"/>
      <c r="Z110" s="37"/>
      <c r="AA110" s="37"/>
      <c r="AB110" s="37"/>
    </row>
    <row r="111" spans="3:28" s="84" customFormat="1" hidden="1" x14ac:dyDescent="0.45">
      <c r="C111" s="37"/>
      <c r="D111" s="37"/>
      <c r="E111" s="37"/>
      <c r="F111" s="37"/>
      <c r="G111" s="37"/>
      <c r="H111" s="37"/>
      <c r="I111" s="37"/>
      <c r="J111" s="37"/>
      <c r="K111" s="37"/>
      <c r="L111" s="37"/>
      <c r="M111" s="37"/>
      <c r="N111" s="37"/>
      <c r="O111" s="37"/>
      <c r="R111" s="37"/>
      <c r="S111" s="37"/>
      <c r="T111" s="37"/>
      <c r="U111" s="37"/>
      <c r="V111" s="37"/>
      <c r="W111" s="37"/>
      <c r="X111" s="37"/>
      <c r="Y111" s="37"/>
      <c r="Z111" s="37"/>
      <c r="AA111" s="37"/>
      <c r="AB111" s="37"/>
    </row>
    <row r="112" spans="3:28" s="84" customFormat="1" hidden="1" x14ac:dyDescent="0.45">
      <c r="C112" s="37"/>
      <c r="D112" s="37"/>
      <c r="E112" s="37"/>
      <c r="F112" s="37"/>
      <c r="G112" s="37"/>
      <c r="H112" s="37"/>
      <c r="I112" s="37"/>
      <c r="J112" s="37"/>
      <c r="K112" s="37"/>
      <c r="L112" s="37"/>
      <c r="M112" s="37"/>
      <c r="N112" s="37"/>
      <c r="O112" s="37"/>
      <c r="R112" s="37"/>
      <c r="S112" s="37"/>
      <c r="T112" s="37"/>
      <c r="U112" s="37"/>
      <c r="V112" s="37"/>
      <c r="W112" s="37"/>
      <c r="X112" s="37"/>
      <c r="Y112" s="37"/>
      <c r="Z112" s="37"/>
      <c r="AA112" s="37"/>
      <c r="AB112" s="37"/>
    </row>
    <row r="113" spans="3:28" s="84" customFormat="1" hidden="1" x14ac:dyDescent="0.45">
      <c r="C113" s="37"/>
      <c r="D113" s="37"/>
      <c r="E113" s="37"/>
      <c r="F113" s="37"/>
      <c r="G113" s="37"/>
      <c r="H113" s="37"/>
      <c r="I113" s="37"/>
      <c r="J113" s="37"/>
      <c r="K113" s="37"/>
      <c r="L113" s="37"/>
      <c r="M113" s="37"/>
      <c r="N113" s="37"/>
      <c r="O113" s="37"/>
      <c r="R113" s="37"/>
      <c r="S113" s="37"/>
      <c r="T113" s="37"/>
      <c r="U113" s="37"/>
      <c r="V113" s="37"/>
      <c r="W113" s="37"/>
      <c r="X113" s="37"/>
      <c r="Y113" s="37"/>
      <c r="Z113" s="37"/>
      <c r="AA113" s="37"/>
      <c r="AB113" s="37"/>
    </row>
    <row r="114" spans="3:28" s="84" customFormat="1" hidden="1" x14ac:dyDescent="0.45">
      <c r="C114" s="37"/>
      <c r="D114" s="37"/>
      <c r="E114" s="37"/>
      <c r="F114" s="37"/>
      <c r="G114" s="37"/>
      <c r="H114" s="37"/>
      <c r="I114" s="37"/>
      <c r="J114" s="37"/>
      <c r="K114" s="37"/>
      <c r="L114" s="37"/>
      <c r="M114" s="37"/>
      <c r="N114" s="37"/>
      <c r="O114" s="37"/>
      <c r="R114" s="37"/>
      <c r="S114" s="37"/>
      <c r="T114" s="37"/>
      <c r="U114" s="37"/>
      <c r="V114" s="37"/>
      <c r="W114" s="37"/>
      <c r="X114" s="37"/>
      <c r="Y114" s="37"/>
      <c r="Z114" s="37"/>
      <c r="AA114" s="37"/>
      <c r="AB114" s="37"/>
    </row>
    <row r="115" spans="3:28" s="84" customFormat="1" hidden="1" x14ac:dyDescent="0.45">
      <c r="C115" s="37"/>
      <c r="D115" s="37"/>
      <c r="E115" s="37"/>
      <c r="F115" s="37"/>
      <c r="G115" s="37"/>
      <c r="H115" s="37"/>
      <c r="I115" s="37"/>
      <c r="J115" s="37"/>
      <c r="K115" s="37"/>
      <c r="L115" s="37"/>
      <c r="M115" s="37"/>
      <c r="N115" s="37"/>
      <c r="O115" s="37"/>
      <c r="R115" s="37"/>
      <c r="S115" s="37"/>
      <c r="T115" s="37"/>
      <c r="U115" s="37"/>
      <c r="V115" s="37"/>
      <c r="W115" s="37"/>
      <c r="X115" s="37"/>
      <c r="Y115" s="37"/>
      <c r="Z115" s="37"/>
      <c r="AA115" s="37"/>
      <c r="AB115" s="37"/>
    </row>
    <row r="116" spans="3:28" s="84" customFormat="1" hidden="1" x14ac:dyDescent="0.45">
      <c r="C116" s="37"/>
      <c r="D116" s="37"/>
      <c r="E116" s="37"/>
      <c r="F116" s="37"/>
      <c r="G116" s="37"/>
      <c r="H116" s="37"/>
      <c r="I116" s="37"/>
      <c r="J116" s="37"/>
      <c r="K116" s="37"/>
      <c r="L116" s="37"/>
      <c r="M116" s="37"/>
      <c r="N116" s="37"/>
      <c r="O116" s="37"/>
      <c r="R116" s="37"/>
      <c r="S116" s="37"/>
      <c r="T116" s="37"/>
      <c r="U116" s="37"/>
      <c r="V116" s="37"/>
      <c r="W116" s="37"/>
      <c r="X116" s="37"/>
      <c r="Y116" s="37"/>
      <c r="Z116" s="37"/>
      <c r="AA116" s="37"/>
      <c r="AB116" s="37"/>
    </row>
    <row r="117" spans="3:28" s="84" customFormat="1" hidden="1" x14ac:dyDescent="0.45">
      <c r="C117" s="37"/>
      <c r="D117" s="37"/>
      <c r="E117" s="37"/>
      <c r="F117" s="37"/>
      <c r="G117" s="37"/>
      <c r="H117" s="37"/>
      <c r="I117" s="37"/>
      <c r="J117" s="37"/>
      <c r="K117" s="37"/>
      <c r="L117" s="37"/>
      <c r="M117" s="37"/>
      <c r="N117" s="37"/>
      <c r="O117" s="37"/>
      <c r="R117" s="37"/>
      <c r="S117" s="37"/>
      <c r="T117" s="37"/>
      <c r="U117" s="37"/>
      <c r="V117" s="37"/>
      <c r="W117" s="37"/>
      <c r="X117" s="37"/>
      <c r="Y117" s="37"/>
      <c r="Z117" s="37"/>
      <c r="AA117" s="37"/>
      <c r="AB117" s="37"/>
    </row>
    <row r="118" spans="3:28" s="84" customFormat="1" hidden="1" x14ac:dyDescent="0.45">
      <c r="C118" s="37"/>
      <c r="D118" s="37"/>
      <c r="E118" s="37"/>
      <c r="F118" s="37"/>
      <c r="G118" s="37"/>
      <c r="H118" s="37"/>
      <c r="I118" s="37"/>
      <c r="J118" s="37"/>
      <c r="K118" s="37"/>
      <c r="L118" s="37"/>
      <c r="M118" s="37"/>
      <c r="N118" s="37"/>
      <c r="O118" s="37"/>
      <c r="R118" s="37"/>
      <c r="S118" s="37"/>
      <c r="T118" s="37"/>
      <c r="U118" s="37"/>
      <c r="V118" s="37"/>
      <c r="W118" s="37"/>
      <c r="X118" s="37"/>
      <c r="Y118" s="37"/>
      <c r="Z118" s="37"/>
      <c r="AA118" s="37"/>
      <c r="AB118" s="37"/>
    </row>
    <row r="119" spans="3:28" s="84" customFormat="1" hidden="1" x14ac:dyDescent="0.45">
      <c r="C119" s="37"/>
      <c r="D119" s="37"/>
      <c r="E119" s="37"/>
      <c r="F119" s="37"/>
      <c r="G119" s="37"/>
      <c r="H119" s="37"/>
      <c r="I119" s="37"/>
      <c r="J119" s="37"/>
      <c r="K119" s="37"/>
      <c r="L119" s="37"/>
      <c r="M119" s="37"/>
      <c r="N119" s="37"/>
      <c r="O119" s="37"/>
      <c r="R119" s="37"/>
      <c r="S119" s="37"/>
      <c r="T119" s="37"/>
      <c r="U119" s="37"/>
      <c r="V119" s="37"/>
      <c r="W119" s="37"/>
      <c r="X119" s="37"/>
      <c r="Y119" s="37"/>
      <c r="Z119" s="37"/>
      <c r="AA119" s="37"/>
      <c r="AB119" s="37"/>
    </row>
    <row r="120" spans="3:28" s="84" customFormat="1" hidden="1" x14ac:dyDescent="0.45">
      <c r="C120" s="37"/>
      <c r="D120" s="37"/>
      <c r="E120" s="37"/>
      <c r="F120" s="37"/>
      <c r="G120" s="37"/>
      <c r="H120" s="37"/>
      <c r="I120" s="37"/>
      <c r="J120" s="37"/>
      <c r="K120" s="37"/>
      <c r="L120" s="37"/>
      <c r="M120" s="37"/>
      <c r="N120" s="37"/>
      <c r="O120" s="37"/>
      <c r="R120" s="37"/>
      <c r="S120" s="37"/>
      <c r="T120" s="37"/>
      <c r="U120" s="37"/>
      <c r="V120" s="37"/>
      <c r="W120" s="37"/>
      <c r="X120" s="37"/>
      <c r="Y120" s="37"/>
      <c r="Z120" s="37"/>
      <c r="AA120" s="37"/>
      <c r="AB120" s="37"/>
    </row>
    <row r="121" spans="3:28" s="84" customFormat="1" hidden="1" x14ac:dyDescent="0.45">
      <c r="C121" s="37"/>
      <c r="D121" s="37"/>
      <c r="E121" s="37"/>
      <c r="F121" s="37"/>
      <c r="G121" s="37"/>
      <c r="H121" s="37"/>
      <c r="I121" s="37"/>
      <c r="J121" s="37"/>
      <c r="K121" s="37"/>
      <c r="L121" s="37"/>
      <c r="M121" s="37"/>
      <c r="N121" s="37"/>
      <c r="O121" s="37"/>
      <c r="R121" s="37"/>
      <c r="S121" s="37"/>
      <c r="T121" s="37"/>
      <c r="U121" s="37"/>
      <c r="V121" s="37"/>
      <c r="W121" s="37"/>
      <c r="X121" s="37"/>
      <c r="Y121" s="37"/>
      <c r="Z121" s="37"/>
      <c r="AA121" s="37"/>
      <c r="AB121" s="37"/>
    </row>
    <row r="122" spans="3:28" s="84" customFormat="1" hidden="1" x14ac:dyDescent="0.45">
      <c r="C122" s="37"/>
      <c r="D122" s="37"/>
      <c r="E122" s="37"/>
      <c r="F122" s="37"/>
      <c r="G122" s="37"/>
      <c r="H122" s="37"/>
      <c r="I122" s="37"/>
      <c r="J122" s="37"/>
      <c r="K122" s="37"/>
      <c r="L122" s="37"/>
      <c r="M122" s="37"/>
      <c r="N122" s="37"/>
      <c r="O122" s="37"/>
      <c r="R122" s="37"/>
      <c r="S122" s="37"/>
      <c r="T122" s="37"/>
      <c r="U122" s="37"/>
      <c r="V122" s="37"/>
      <c r="W122" s="37"/>
      <c r="X122" s="37"/>
      <c r="Y122" s="37"/>
      <c r="Z122" s="37"/>
      <c r="AA122" s="37"/>
      <c r="AB122" s="37"/>
    </row>
    <row r="123" spans="3:28" s="84" customFormat="1" hidden="1" x14ac:dyDescent="0.45">
      <c r="C123" s="37"/>
      <c r="D123" s="37"/>
      <c r="E123" s="37"/>
      <c r="F123" s="37"/>
      <c r="G123" s="37"/>
      <c r="H123" s="37"/>
      <c r="I123" s="37"/>
      <c r="J123" s="37"/>
      <c r="K123" s="37"/>
      <c r="L123" s="37"/>
      <c r="M123" s="37"/>
      <c r="N123" s="37"/>
      <c r="O123" s="37"/>
      <c r="R123" s="37"/>
      <c r="S123" s="37"/>
      <c r="T123" s="37"/>
      <c r="U123" s="37"/>
      <c r="V123" s="37"/>
      <c r="W123" s="37"/>
      <c r="X123" s="37"/>
      <c r="Y123" s="37"/>
      <c r="Z123" s="37"/>
      <c r="AA123" s="37"/>
      <c r="AB123" s="37"/>
    </row>
    <row r="124" spans="3:28" s="84" customFormat="1" hidden="1" x14ac:dyDescent="0.45">
      <c r="C124" s="37"/>
      <c r="D124" s="37"/>
      <c r="E124" s="37"/>
      <c r="F124" s="37"/>
      <c r="G124" s="37"/>
      <c r="H124" s="37"/>
      <c r="I124" s="37"/>
      <c r="J124" s="37"/>
      <c r="K124" s="37"/>
      <c r="L124" s="37"/>
      <c r="M124" s="37"/>
      <c r="N124" s="37"/>
      <c r="O124" s="37"/>
      <c r="R124" s="37"/>
      <c r="S124" s="37"/>
      <c r="T124" s="37"/>
      <c r="U124" s="37"/>
      <c r="V124" s="37"/>
      <c r="W124" s="37"/>
      <c r="X124" s="37"/>
      <c r="Y124" s="37"/>
      <c r="Z124" s="37"/>
      <c r="AA124" s="37"/>
      <c r="AB124" s="37"/>
    </row>
    <row r="125" spans="3:28" s="84" customFormat="1" hidden="1" x14ac:dyDescent="0.45">
      <c r="C125" s="37"/>
      <c r="D125" s="37"/>
      <c r="E125" s="37"/>
      <c r="F125" s="37"/>
      <c r="G125" s="37"/>
      <c r="H125" s="37"/>
      <c r="I125" s="37"/>
      <c r="J125" s="37"/>
      <c r="K125" s="37"/>
      <c r="L125" s="37"/>
      <c r="M125" s="37"/>
      <c r="N125" s="37"/>
      <c r="O125" s="37"/>
      <c r="R125" s="37"/>
      <c r="S125" s="37"/>
      <c r="T125" s="37"/>
      <c r="U125" s="37"/>
      <c r="V125" s="37"/>
      <c r="W125" s="37"/>
      <c r="X125" s="37"/>
      <c r="Y125" s="37"/>
      <c r="Z125" s="37"/>
      <c r="AA125" s="37"/>
      <c r="AB125" s="37"/>
    </row>
    <row r="126" spans="3:28" s="84" customFormat="1" hidden="1" x14ac:dyDescent="0.45">
      <c r="C126" s="37"/>
      <c r="D126" s="37"/>
      <c r="E126" s="37"/>
      <c r="F126" s="37"/>
      <c r="G126" s="37"/>
      <c r="H126" s="37"/>
      <c r="I126" s="37"/>
      <c r="J126" s="37"/>
      <c r="K126" s="37"/>
      <c r="L126" s="37"/>
      <c r="M126" s="37"/>
      <c r="N126" s="37"/>
      <c r="O126" s="37"/>
      <c r="R126" s="37"/>
      <c r="S126" s="37"/>
      <c r="T126" s="37"/>
      <c r="U126" s="37"/>
      <c r="V126" s="37"/>
      <c r="W126" s="37"/>
      <c r="X126" s="37"/>
      <c r="Y126" s="37"/>
      <c r="Z126" s="37"/>
      <c r="AA126" s="37"/>
      <c r="AB126" s="37"/>
    </row>
    <row r="127" spans="3:28" s="84" customFormat="1" hidden="1" x14ac:dyDescent="0.45">
      <c r="C127" s="37"/>
      <c r="D127" s="37"/>
      <c r="E127" s="37"/>
      <c r="F127" s="37"/>
      <c r="G127" s="37"/>
      <c r="H127" s="37"/>
      <c r="I127" s="37"/>
      <c r="J127" s="37"/>
      <c r="K127" s="37"/>
      <c r="L127" s="37"/>
      <c r="M127" s="37"/>
      <c r="N127" s="37"/>
      <c r="O127" s="37"/>
      <c r="R127" s="37"/>
      <c r="S127" s="37"/>
      <c r="T127" s="37"/>
      <c r="U127" s="37"/>
      <c r="V127" s="37"/>
      <c r="W127" s="37"/>
      <c r="X127" s="37"/>
      <c r="Y127" s="37"/>
      <c r="Z127" s="37"/>
      <c r="AA127" s="37"/>
      <c r="AB127" s="37"/>
    </row>
  </sheetData>
  <mergeCells count="145">
    <mergeCell ref="C10:C12"/>
    <mergeCell ref="D10:D12"/>
    <mergeCell ref="E10:E12"/>
    <mergeCell ref="F10:F12"/>
    <mergeCell ref="G10:G12"/>
    <mergeCell ref="O10:O12"/>
    <mergeCell ref="B3:P3"/>
    <mergeCell ref="C8:C9"/>
    <mergeCell ref="D8:D9"/>
    <mergeCell ref="E8:E9"/>
    <mergeCell ref="F8:F9"/>
    <mergeCell ref="G8:G9"/>
    <mergeCell ref="H8:H9"/>
    <mergeCell ref="I8:N8"/>
    <mergeCell ref="O8:O9"/>
    <mergeCell ref="D5:J5"/>
    <mergeCell ref="D6:G6"/>
    <mergeCell ref="C20:C22"/>
    <mergeCell ref="D20:D22"/>
    <mergeCell ref="E20:E22"/>
    <mergeCell ref="F20:F22"/>
    <mergeCell ref="G20:G22"/>
    <mergeCell ref="O20:O22"/>
    <mergeCell ref="I15:N15"/>
    <mergeCell ref="O15:O16"/>
    <mergeCell ref="C17:C19"/>
    <mergeCell ref="D17:D19"/>
    <mergeCell ref="E17:E19"/>
    <mergeCell ref="F17:F19"/>
    <mergeCell ref="G17:G19"/>
    <mergeCell ref="O17:O19"/>
    <mergeCell ref="C15:C16"/>
    <mergeCell ref="D15:D16"/>
    <mergeCell ref="E15:E16"/>
    <mergeCell ref="F15:F16"/>
    <mergeCell ref="G15:G16"/>
    <mergeCell ref="H15:H16"/>
    <mergeCell ref="C26:C28"/>
    <mergeCell ref="D26:D28"/>
    <mergeCell ref="E26:E28"/>
    <mergeCell ref="F26:F28"/>
    <mergeCell ref="G26:G28"/>
    <mergeCell ref="O26:O28"/>
    <mergeCell ref="C23:C25"/>
    <mergeCell ref="D23:D25"/>
    <mergeCell ref="E23:E25"/>
    <mergeCell ref="F23:F25"/>
    <mergeCell ref="G23:G25"/>
    <mergeCell ref="O23:O25"/>
    <mergeCell ref="C32:C34"/>
    <mergeCell ref="D32:D34"/>
    <mergeCell ref="E32:E34"/>
    <mergeCell ref="F32:F34"/>
    <mergeCell ref="G32:G34"/>
    <mergeCell ref="O32:O34"/>
    <mergeCell ref="C29:C31"/>
    <mergeCell ref="D29:D31"/>
    <mergeCell ref="E29:E31"/>
    <mergeCell ref="F29:F31"/>
    <mergeCell ref="G29:G31"/>
    <mergeCell ref="O29:O31"/>
    <mergeCell ref="C38:C40"/>
    <mergeCell ref="D38:D40"/>
    <mergeCell ref="E38:E40"/>
    <mergeCell ref="F38:F40"/>
    <mergeCell ref="G38:G40"/>
    <mergeCell ref="O38:O40"/>
    <mergeCell ref="C35:C37"/>
    <mergeCell ref="D35:D37"/>
    <mergeCell ref="E35:E37"/>
    <mergeCell ref="F35:F37"/>
    <mergeCell ref="G35:G37"/>
    <mergeCell ref="O35:O37"/>
    <mergeCell ref="C44:C46"/>
    <mergeCell ref="D44:D46"/>
    <mergeCell ref="E44:E46"/>
    <mergeCell ref="F44:F46"/>
    <mergeCell ref="G44:G46"/>
    <mergeCell ref="O44:O46"/>
    <mergeCell ref="C41:C43"/>
    <mergeCell ref="D41:D43"/>
    <mergeCell ref="E41:E43"/>
    <mergeCell ref="F41:F43"/>
    <mergeCell ref="G41:G43"/>
    <mergeCell ref="O41:O43"/>
    <mergeCell ref="C50:C52"/>
    <mergeCell ref="D50:D52"/>
    <mergeCell ref="E50:E52"/>
    <mergeCell ref="F50:F52"/>
    <mergeCell ref="G50:G52"/>
    <mergeCell ref="O50:O52"/>
    <mergeCell ref="C47:C49"/>
    <mergeCell ref="D47:D49"/>
    <mergeCell ref="E47:E49"/>
    <mergeCell ref="F47:F49"/>
    <mergeCell ref="G47:G49"/>
    <mergeCell ref="O47:O49"/>
    <mergeCell ref="C56:C58"/>
    <mergeCell ref="D56:D58"/>
    <mergeCell ref="E56:E58"/>
    <mergeCell ref="F56:F58"/>
    <mergeCell ref="G56:G58"/>
    <mergeCell ref="O56:O58"/>
    <mergeCell ref="C53:C55"/>
    <mergeCell ref="D53:D55"/>
    <mergeCell ref="E53:E55"/>
    <mergeCell ref="F53:F55"/>
    <mergeCell ref="G53:G55"/>
    <mergeCell ref="O53:O55"/>
    <mergeCell ref="C62:C64"/>
    <mergeCell ref="D62:D64"/>
    <mergeCell ref="E62:E64"/>
    <mergeCell ref="F62:F64"/>
    <mergeCell ref="G62:G64"/>
    <mergeCell ref="O62:O64"/>
    <mergeCell ref="C59:C61"/>
    <mergeCell ref="D59:D61"/>
    <mergeCell ref="E59:E61"/>
    <mergeCell ref="F59:F61"/>
    <mergeCell ref="G59:G61"/>
    <mergeCell ref="O59:O61"/>
    <mergeCell ref="C74:C76"/>
    <mergeCell ref="D74:D76"/>
    <mergeCell ref="E74:E76"/>
    <mergeCell ref="F74:F76"/>
    <mergeCell ref="G74:G76"/>
    <mergeCell ref="O74:O76"/>
    <mergeCell ref="C71:C73"/>
    <mergeCell ref="D71:D73"/>
    <mergeCell ref="E71:E73"/>
    <mergeCell ref="F71:F73"/>
    <mergeCell ref="G71:G73"/>
    <mergeCell ref="O71:O73"/>
    <mergeCell ref="C68:C70"/>
    <mergeCell ref="D68:D70"/>
    <mergeCell ref="E68:E70"/>
    <mergeCell ref="F68:F70"/>
    <mergeCell ref="G68:G70"/>
    <mergeCell ref="O68:O70"/>
    <mergeCell ref="C65:C67"/>
    <mergeCell ref="D65:D67"/>
    <mergeCell ref="E65:E67"/>
    <mergeCell ref="F65:F67"/>
    <mergeCell ref="G65:G67"/>
    <mergeCell ref="O65:O67"/>
  </mergeCells>
  <phoneticPr fontId="1"/>
  <hyperlinks>
    <hyperlink ref="N5" location="'８-1'!A1" display="入力後、次のシートに移動" xr:uid="{00000000-0004-0000-0700-000000000000}"/>
    <hyperlink ref="N6" location="引き金事象チェックシート!A1" display="引き金事象チェックシートはコチラ" xr:uid="{00000000-0004-0000-0700-000001000000}"/>
    <hyperlink ref="D6:G6" location="'7-2'!A1" display="ヒューマンエラーが、4~5つ考えられる場合はコチラ" xr:uid="{00000000-0004-0000-0700-000002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18"/>
  <sheetViews>
    <sheetView zoomScaleNormal="100" workbookViewId="0">
      <pane ySplit="13" topLeftCell="A14" activePane="bottomLeft" state="frozen"/>
      <selection pane="bottomLeft" activeCell="C17" sqref="C17:O116"/>
    </sheetView>
  </sheetViews>
  <sheetFormatPr defaultColWidth="0" defaultRowHeight="15" zeroHeight="1" x14ac:dyDescent="0.45"/>
  <cols>
    <col min="1" max="2" width="2.59765625" style="84" customWidth="1"/>
    <col min="3" max="3" width="8.69921875" style="37" customWidth="1"/>
    <col min="4" max="4" width="13.19921875" style="37" customWidth="1"/>
    <col min="5" max="5" width="8.69921875" style="37" customWidth="1"/>
    <col min="6" max="7" width="20.69921875" style="37" customWidth="1"/>
    <col min="8" max="14" width="45.796875" style="37" customWidth="1"/>
    <col min="15" max="15" width="10.69921875" style="37" customWidth="1"/>
    <col min="16" max="17" width="2.59765625" style="84" customWidth="1"/>
    <col min="18" max="20" width="17.09765625" style="37" hidden="1" customWidth="1"/>
    <col min="21" max="22" width="8.69921875" style="37" hidden="1" customWidth="1"/>
    <col min="23" max="24" width="17.09765625" style="37" hidden="1" customWidth="1"/>
    <col min="25" max="16384" width="8.69921875" style="37" hidden="1"/>
  </cols>
  <sheetData>
    <row r="1" spans="1:16" s="84" customFormat="1" hidden="1" x14ac:dyDescent="0.45">
      <c r="A1" s="83">
        <f>'1'!E6</f>
        <v>0</v>
      </c>
      <c r="P1" s="85"/>
    </row>
    <row r="2" spans="1:16" s="84" customFormat="1" x14ac:dyDescent="0.45"/>
    <row r="3" spans="1:16" ht="22.8" customHeight="1" x14ac:dyDescent="0.45">
      <c r="B3" s="469" t="s">
        <v>57</v>
      </c>
      <c r="C3" s="511"/>
      <c r="D3" s="511"/>
      <c r="E3" s="511"/>
      <c r="F3" s="511"/>
      <c r="G3" s="511"/>
      <c r="H3" s="511"/>
      <c r="I3" s="511"/>
      <c r="J3" s="511"/>
      <c r="K3" s="511"/>
      <c r="L3" s="511"/>
      <c r="M3" s="511"/>
      <c r="N3" s="511"/>
      <c r="O3" s="511"/>
      <c r="P3" s="512"/>
    </row>
    <row r="4" spans="1:16" x14ac:dyDescent="0.45">
      <c r="B4" s="86"/>
      <c r="C4" s="15"/>
      <c r="D4" s="15"/>
      <c r="E4" s="15"/>
      <c r="F4" s="15"/>
      <c r="G4" s="15"/>
      <c r="H4" s="15"/>
      <c r="I4" s="15"/>
      <c r="J4" s="15"/>
      <c r="K4" s="15"/>
      <c r="L4" s="15"/>
      <c r="M4" s="15"/>
      <c r="N4" s="15"/>
      <c r="O4" s="15"/>
      <c r="P4" s="87"/>
    </row>
    <row r="5" spans="1:16" ht="18.600000000000001" x14ac:dyDescent="0.45">
      <c r="B5" s="86"/>
      <c r="C5" s="15"/>
      <c r="D5" s="515" t="s">
        <v>341</v>
      </c>
      <c r="E5" s="515"/>
      <c r="F5" s="515"/>
      <c r="G5" s="515"/>
      <c r="H5" s="515"/>
      <c r="I5" s="515"/>
      <c r="J5" s="515"/>
      <c r="K5" s="15"/>
      <c r="L5" s="15"/>
      <c r="M5" s="15"/>
      <c r="N5" s="143" t="s">
        <v>105</v>
      </c>
      <c r="O5" s="88"/>
      <c r="P5" s="87"/>
    </row>
    <row r="6" spans="1:16" ht="18.600000000000001" x14ac:dyDescent="0.45">
      <c r="B6" s="86"/>
      <c r="C6" s="15"/>
      <c r="D6" s="516" t="s">
        <v>317</v>
      </c>
      <c r="E6" s="517"/>
      <c r="F6" s="517"/>
      <c r="G6" s="518"/>
      <c r="H6" s="15"/>
      <c r="I6" s="15"/>
      <c r="J6" s="15"/>
      <c r="K6" s="15"/>
      <c r="L6" s="15"/>
      <c r="M6" s="15"/>
      <c r="N6" s="144" t="s">
        <v>216</v>
      </c>
      <c r="O6" s="89"/>
      <c r="P6" s="87"/>
    </row>
    <row r="7" spans="1:16" ht="15.6" customHeight="1" thickBot="1" x14ac:dyDescent="0.5">
      <c r="B7" s="86"/>
      <c r="C7" s="15" t="s">
        <v>36</v>
      </c>
      <c r="D7" s="15"/>
      <c r="E7" s="15"/>
      <c r="F7" s="15"/>
      <c r="G7" s="15"/>
      <c r="H7" s="15"/>
      <c r="I7" s="15"/>
      <c r="J7" s="15"/>
      <c r="K7" s="15"/>
      <c r="L7" s="15"/>
      <c r="M7" s="15"/>
      <c r="N7" s="15"/>
      <c r="O7" s="15"/>
      <c r="P7" s="87"/>
    </row>
    <row r="8" spans="1:16" ht="18" customHeight="1" x14ac:dyDescent="0.45">
      <c r="B8" s="86"/>
      <c r="C8" s="424" t="s">
        <v>22</v>
      </c>
      <c r="D8" s="350" t="s">
        <v>138</v>
      </c>
      <c r="E8" s="513" t="s">
        <v>40</v>
      </c>
      <c r="F8" s="424" t="s">
        <v>23</v>
      </c>
      <c r="G8" s="350" t="s">
        <v>240</v>
      </c>
      <c r="H8" s="506" t="s">
        <v>45</v>
      </c>
      <c r="I8" s="498" t="s">
        <v>77</v>
      </c>
      <c r="J8" s="499"/>
      <c r="K8" s="499"/>
      <c r="L8" s="499"/>
      <c r="M8" s="499"/>
      <c r="N8" s="500"/>
      <c r="O8" s="350" t="s">
        <v>151</v>
      </c>
      <c r="P8" s="87"/>
    </row>
    <row r="9" spans="1:16" ht="18.600000000000001" customHeight="1" thickBot="1" x14ac:dyDescent="0.5">
      <c r="B9" s="86"/>
      <c r="C9" s="457"/>
      <c r="D9" s="352"/>
      <c r="E9" s="514"/>
      <c r="F9" s="457"/>
      <c r="G9" s="352"/>
      <c r="H9" s="507"/>
      <c r="I9" s="202" t="s">
        <v>78</v>
      </c>
      <c r="J9" s="203" t="s">
        <v>79</v>
      </c>
      <c r="K9" s="203" t="s">
        <v>80</v>
      </c>
      <c r="L9" s="203" t="s">
        <v>81</v>
      </c>
      <c r="M9" s="203" t="s">
        <v>82</v>
      </c>
      <c r="N9" s="204" t="s">
        <v>83</v>
      </c>
      <c r="O9" s="352"/>
      <c r="P9" s="87"/>
    </row>
    <row r="10" spans="1:16" ht="30" customHeight="1" x14ac:dyDescent="0.45">
      <c r="B10" s="86"/>
      <c r="C10" s="350" t="s">
        <v>101</v>
      </c>
      <c r="D10" s="350"/>
      <c r="E10" s="417" t="s">
        <v>102</v>
      </c>
      <c r="F10" s="360" t="s">
        <v>110</v>
      </c>
      <c r="G10" s="508" t="s">
        <v>241</v>
      </c>
      <c r="H10" s="205" t="s">
        <v>123</v>
      </c>
      <c r="I10" s="130" t="s">
        <v>125</v>
      </c>
      <c r="J10" s="131" t="s">
        <v>124</v>
      </c>
      <c r="K10" s="131"/>
      <c r="L10" s="131"/>
      <c r="M10" s="131"/>
      <c r="N10" s="206" t="s">
        <v>126</v>
      </c>
      <c r="O10" s="350" t="s">
        <v>223</v>
      </c>
      <c r="P10" s="87"/>
    </row>
    <row r="11" spans="1:16" ht="30" customHeight="1" x14ac:dyDescent="0.45">
      <c r="B11" s="86"/>
      <c r="C11" s="351"/>
      <c r="D11" s="351"/>
      <c r="E11" s="392"/>
      <c r="F11" s="361"/>
      <c r="G11" s="509"/>
      <c r="H11" s="207" t="s">
        <v>124</v>
      </c>
      <c r="I11" s="132"/>
      <c r="J11" s="133"/>
      <c r="K11" s="133"/>
      <c r="L11" s="133"/>
      <c r="M11" s="133"/>
      <c r="N11" s="134"/>
      <c r="O11" s="351"/>
      <c r="P11" s="87"/>
    </row>
    <row r="12" spans="1:16" ht="30" customHeight="1" thickBot="1" x14ac:dyDescent="0.5">
      <c r="B12" s="86"/>
      <c r="C12" s="352"/>
      <c r="D12" s="352"/>
      <c r="E12" s="418"/>
      <c r="F12" s="362"/>
      <c r="G12" s="510"/>
      <c r="H12" s="135"/>
      <c r="I12" s="136"/>
      <c r="J12" s="137"/>
      <c r="K12" s="137"/>
      <c r="L12" s="137"/>
      <c r="M12" s="137"/>
      <c r="N12" s="138"/>
      <c r="O12" s="352"/>
      <c r="P12" s="87"/>
    </row>
    <row r="13" spans="1:16" x14ac:dyDescent="0.45">
      <c r="B13" s="86"/>
      <c r="C13" s="15"/>
      <c r="D13" s="15"/>
      <c r="E13" s="15"/>
      <c r="F13" s="15"/>
      <c r="G13" s="15"/>
      <c r="H13" s="15"/>
      <c r="I13" s="15"/>
      <c r="J13" s="15"/>
      <c r="K13" s="15"/>
      <c r="L13" s="15"/>
      <c r="M13" s="15"/>
      <c r="N13" s="15"/>
      <c r="O13" s="15"/>
      <c r="P13" s="87"/>
    </row>
    <row r="14" spans="1:16" ht="15.6" thickBot="1" x14ac:dyDescent="0.5">
      <c r="B14" s="86"/>
      <c r="C14" s="15"/>
      <c r="D14" s="15"/>
      <c r="E14" s="15"/>
      <c r="F14" s="15"/>
      <c r="G14" s="15"/>
      <c r="H14" s="15"/>
      <c r="I14" s="15"/>
      <c r="J14" s="15"/>
      <c r="K14" s="15"/>
      <c r="L14" s="15"/>
      <c r="M14" s="15"/>
      <c r="N14" s="15"/>
      <c r="O14" s="15"/>
      <c r="P14" s="87"/>
    </row>
    <row r="15" spans="1:16" x14ac:dyDescent="0.45">
      <c r="B15" s="86"/>
      <c r="C15" s="424" t="s">
        <v>22</v>
      </c>
      <c r="D15" s="350" t="s">
        <v>138</v>
      </c>
      <c r="E15" s="504" t="s">
        <v>40</v>
      </c>
      <c r="F15" s="424" t="s">
        <v>23</v>
      </c>
      <c r="G15" s="350" t="s">
        <v>240</v>
      </c>
      <c r="H15" s="506" t="s">
        <v>45</v>
      </c>
      <c r="I15" s="498" t="s">
        <v>77</v>
      </c>
      <c r="J15" s="499"/>
      <c r="K15" s="499"/>
      <c r="L15" s="499"/>
      <c r="M15" s="499"/>
      <c r="N15" s="500"/>
      <c r="O15" s="350" t="s">
        <v>151</v>
      </c>
      <c r="P15" s="87"/>
    </row>
    <row r="16" spans="1:16" ht="18.600000000000001" customHeight="1" thickBot="1" x14ac:dyDescent="0.5">
      <c r="B16" s="86"/>
      <c r="C16" s="457"/>
      <c r="D16" s="352"/>
      <c r="E16" s="505"/>
      <c r="F16" s="457"/>
      <c r="G16" s="352"/>
      <c r="H16" s="507"/>
      <c r="I16" s="202" t="s">
        <v>78</v>
      </c>
      <c r="J16" s="203" t="s">
        <v>79</v>
      </c>
      <c r="K16" s="203" t="s">
        <v>80</v>
      </c>
      <c r="L16" s="203" t="s">
        <v>81</v>
      </c>
      <c r="M16" s="203" t="s">
        <v>82</v>
      </c>
      <c r="N16" s="204" t="s">
        <v>83</v>
      </c>
      <c r="O16" s="352"/>
      <c r="P16" s="87"/>
    </row>
    <row r="17" spans="2:16" x14ac:dyDescent="0.45">
      <c r="B17" s="86"/>
      <c r="C17" s="350" t="str">
        <f>IF($A$1&gt;0,1,"")</f>
        <v/>
      </c>
      <c r="D17" s="360" t="str">
        <f>IF('1'!D13&lt;&gt;"",'1'!D13,"")</f>
        <v/>
      </c>
      <c r="E17" s="417" t="str">
        <f>'5'!E18</f>
        <v>ー</v>
      </c>
      <c r="F17" s="501" t="str">
        <f>IF('1'!E13&lt;&gt;"",'1'!E13,"")&amp;CHAR(10)&amp;IF('1'!F13&lt;&gt;"",'1'!F13,"")&amp;CHAR(10)&amp;IF('1'!G13&lt;&gt;"",'1'!G13,"")&amp;CHAR(10)&amp;IF('1'!H13&lt;&gt;"",'1'!H13,"")&amp;CHAR(10)&amp;IF('1'!I13&lt;&gt;"",'1'!I13,"")</f>
        <v xml:space="preserve">
</v>
      </c>
      <c r="G17" s="360" t="str">
        <f>IF('2'!M22&lt;&gt;"",'2'!M22,"")</f>
        <v/>
      </c>
      <c r="H17" s="208"/>
      <c r="I17" s="209"/>
      <c r="J17" s="210"/>
      <c r="K17" s="210"/>
      <c r="L17" s="210"/>
      <c r="M17" s="210"/>
      <c r="N17" s="195"/>
      <c r="O17" s="463" t="str">
        <f>'4'!X19</f>
        <v>[選択]</v>
      </c>
      <c r="P17" s="87"/>
    </row>
    <row r="18" spans="2:16" x14ac:dyDescent="0.45">
      <c r="B18" s="86"/>
      <c r="C18" s="351"/>
      <c r="D18" s="361"/>
      <c r="E18" s="392"/>
      <c r="F18" s="502"/>
      <c r="G18" s="361"/>
      <c r="H18" s="211"/>
      <c r="I18" s="212"/>
      <c r="J18" s="213"/>
      <c r="K18" s="213"/>
      <c r="L18" s="213"/>
      <c r="M18" s="213"/>
      <c r="N18" s="201"/>
      <c r="O18" s="464"/>
      <c r="P18" s="87"/>
    </row>
    <row r="19" spans="2:16" x14ac:dyDescent="0.45">
      <c r="B19" s="86"/>
      <c r="C19" s="351"/>
      <c r="D19" s="361"/>
      <c r="E19" s="392"/>
      <c r="F19" s="502"/>
      <c r="G19" s="361"/>
      <c r="H19" s="211"/>
      <c r="I19" s="212"/>
      <c r="J19" s="213"/>
      <c r="K19" s="213"/>
      <c r="L19" s="213"/>
      <c r="M19" s="213"/>
      <c r="N19" s="201"/>
      <c r="O19" s="464"/>
      <c r="P19" s="87"/>
    </row>
    <row r="20" spans="2:16" x14ac:dyDescent="0.45">
      <c r="B20" s="86"/>
      <c r="C20" s="351"/>
      <c r="D20" s="361"/>
      <c r="E20" s="392"/>
      <c r="F20" s="502"/>
      <c r="G20" s="361"/>
      <c r="H20" s="211"/>
      <c r="I20" s="212"/>
      <c r="J20" s="213"/>
      <c r="K20" s="213"/>
      <c r="L20" s="213"/>
      <c r="M20" s="213"/>
      <c r="N20" s="201"/>
      <c r="O20" s="464"/>
      <c r="P20" s="87"/>
    </row>
    <row r="21" spans="2:16" ht="15.6" thickBot="1" x14ac:dyDescent="0.5">
      <c r="B21" s="86"/>
      <c r="C21" s="352"/>
      <c r="D21" s="362"/>
      <c r="E21" s="418"/>
      <c r="F21" s="503"/>
      <c r="G21" s="362"/>
      <c r="H21" s="214"/>
      <c r="I21" s="215"/>
      <c r="J21" s="307"/>
      <c r="K21" s="307"/>
      <c r="L21" s="307"/>
      <c r="M21" s="307"/>
      <c r="N21" s="308"/>
      <c r="O21" s="465"/>
      <c r="P21" s="87"/>
    </row>
    <row r="22" spans="2:16" x14ac:dyDescent="0.45">
      <c r="B22" s="86"/>
      <c r="C22" s="350" t="str">
        <f>IF($A$1&gt;0,2,"")</f>
        <v/>
      </c>
      <c r="D22" s="360" t="str">
        <f>IF('1'!D14&lt;&gt;"",'1'!D14,"")</f>
        <v/>
      </c>
      <c r="E22" s="417" t="str">
        <f>'5'!E23</f>
        <v>ー</v>
      </c>
      <c r="F22" s="492" t="str">
        <f>IF('1'!E14&lt;&gt;"",'1'!E14,"")&amp;CHAR(10)&amp;IF('1'!F14&lt;&gt;"",'1'!F14,"")&amp;CHAR(10)&amp;IF('1'!G14&lt;&gt;"",'1'!G14,"")&amp;CHAR(10)&amp;IF('1'!H14&lt;&gt;"",'1'!H14,"")&amp;CHAR(10)&amp;IF('1'!I14&lt;&gt;"",'1'!I14,"")</f>
        <v xml:space="preserve">
</v>
      </c>
      <c r="G22" s="495" t="str">
        <f>IF('2'!M30&lt;&gt;"",'2'!M30,"")</f>
        <v/>
      </c>
      <c r="H22" s="216"/>
      <c r="I22" s="217"/>
      <c r="J22" s="218"/>
      <c r="K22" s="218"/>
      <c r="L22" s="218"/>
      <c r="M22" s="218"/>
      <c r="N22" s="219"/>
      <c r="O22" s="429" t="str">
        <f>'4'!X24</f>
        <v>[選択]</v>
      </c>
      <c r="P22" s="87"/>
    </row>
    <row r="23" spans="2:16" x14ac:dyDescent="0.45">
      <c r="B23" s="86"/>
      <c r="C23" s="351"/>
      <c r="D23" s="361"/>
      <c r="E23" s="392"/>
      <c r="F23" s="493"/>
      <c r="G23" s="496"/>
      <c r="H23" s="216"/>
      <c r="I23" s="217"/>
      <c r="J23" s="218"/>
      <c r="K23" s="218"/>
      <c r="L23" s="218"/>
      <c r="M23" s="218"/>
      <c r="N23" s="219"/>
      <c r="O23" s="431"/>
      <c r="P23" s="87"/>
    </row>
    <row r="24" spans="2:16" x14ac:dyDescent="0.45">
      <c r="B24" s="86"/>
      <c r="C24" s="351"/>
      <c r="D24" s="361"/>
      <c r="E24" s="392"/>
      <c r="F24" s="493"/>
      <c r="G24" s="496"/>
      <c r="H24" s="216"/>
      <c r="I24" s="217"/>
      <c r="J24" s="218"/>
      <c r="K24" s="218"/>
      <c r="L24" s="218"/>
      <c r="M24" s="218"/>
      <c r="N24" s="219"/>
      <c r="O24" s="431"/>
      <c r="P24" s="87"/>
    </row>
    <row r="25" spans="2:16" x14ac:dyDescent="0.45">
      <c r="B25" s="86"/>
      <c r="C25" s="351"/>
      <c r="D25" s="361"/>
      <c r="E25" s="392"/>
      <c r="F25" s="493"/>
      <c r="G25" s="496"/>
      <c r="H25" s="167"/>
      <c r="I25" s="220"/>
      <c r="J25" s="221"/>
      <c r="K25" s="221"/>
      <c r="L25" s="221"/>
      <c r="M25" s="221"/>
      <c r="N25" s="222"/>
      <c r="O25" s="431"/>
      <c r="P25" s="87"/>
    </row>
    <row r="26" spans="2:16" ht="15.6" thickBot="1" x14ac:dyDescent="0.5">
      <c r="B26" s="86"/>
      <c r="C26" s="352"/>
      <c r="D26" s="362"/>
      <c r="E26" s="418"/>
      <c r="F26" s="494"/>
      <c r="G26" s="497"/>
      <c r="H26" s="223"/>
      <c r="I26" s="224"/>
      <c r="J26" s="225"/>
      <c r="K26" s="225"/>
      <c r="L26" s="225"/>
      <c r="M26" s="225"/>
      <c r="N26" s="226"/>
      <c r="O26" s="432"/>
      <c r="P26" s="87"/>
    </row>
    <row r="27" spans="2:16" x14ac:dyDescent="0.45">
      <c r="B27" s="86"/>
      <c r="C27" s="350" t="str">
        <f>IF($A$1&gt;0,3,"")</f>
        <v/>
      </c>
      <c r="D27" s="360" t="str">
        <f>IF('1'!D15&lt;&gt;"",'1'!D15,"")</f>
        <v/>
      </c>
      <c r="E27" s="417" t="str">
        <f>'5'!E28</f>
        <v>ー</v>
      </c>
      <c r="F27" s="492" t="str">
        <f>IF('1'!E15&lt;&gt;"",'1'!E15,"")&amp;CHAR(10)&amp;IF('1'!F15&lt;&gt;"",'1'!F15,"")&amp;CHAR(10)&amp;IF('1'!G15&lt;&gt;"",'1'!G15,"")&amp;CHAR(10)&amp;IF('1'!H15&lt;&gt;"",'1'!H15,"")&amp;CHAR(10)&amp;IF('1'!I15&lt;&gt;"",'1'!I15,"")</f>
        <v xml:space="preserve">
</v>
      </c>
      <c r="G27" s="360" t="str">
        <f>IF('2'!M38&lt;&gt;"",'2'!M38,"")</f>
        <v/>
      </c>
      <c r="H27" s="166"/>
      <c r="I27" s="227"/>
      <c r="J27" s="228"/>
      <c r="K27" s="228"/>
      <c r="L27" s="228"/>
      <c r="M27" s="228"/>
      <c r="N27" s="229"/>
      <c r="O27" s="429" t="str">
        <f>'4'!X29</f>
        <v>[選択]</v>
      </c>
      <c r="P27" s="87"/>
    </row>
    <row r="28" spans="2:16" x14ac:dyDescent="0.45">
      <c r="B28" s="86"/>
      <c r="C28" s="351"/>
      <c r="D28" s="361"/>
      <c r="E28" s="392"/>
      <c r="F28" s="493"/>
      <c r="G28" s="361"/>
      <c r="H28" s="216"/>
      <c r="I28" s="217"/>
      <c r="J28" s="218"/>
      <c r="K28" s="218"/>
      <c r="L28" s="218"/>
      <c r="M28" s="218"/>
      <c r="N28" s="219"/>
      <c r="O28" s="431"/>
      <c r="P28" s="87"/>
    </row>
    <row r="29" spans="2:16" x14ac:dyDescent="0.45">
      <c r="B29" s="86"/>
      <c r="C29" s="351"/>
      <c r="D29" s="361"/>
      <c r="E29" s="392"/>
      <c r="F29" s="493"/>
      <c r="G29" s="361"/>
      <c r="H29" s="216"/>
      <c r="I29" s="217"/>
      <c r="J29" s="218"/>
      <c r="K29" s="218"/>
      <c r="L29" s="218"/>
      <c r="M29" s="218"/>
      <c r="N29" s="219"/>
      <c r="O29" s="431"/>
      <c r="P29" s="87"/>
    </row>
    <row r="30" spans="2:16" x14ac:dyDescent="0.45">
      <c r="B30" s="86"/>
      <c r="C30" s="351"/>
      <c r="D30" s="361"/>
      <c r="E30" s="392"/>
      <c r="F30" s="493"/>
      <c r="G30" s="361"/>
      <c r="H30" s="167"/>
      <c r="I30" s="220"/>
      <c r="J30" s="218"/>
      <c r="K30" s="221"/>
      <c r="L30" s="218"/>
      <c r="M30" s="221"/>
      <c r="N30" s="219"/>
      <c r="O30" s="431"/>
      <c r="P30" s="87"/>
    </row>
    <row r="31" spans="2:16" ht="15.6" thickBot="1" x14ac:dyDescent="0.5">
      <c r="B31" s="86"/>
      <c r="C31" s="352"/>
      <c r="D31" s="362"/>
      <c r="E31" s="418"/>
      <c r="F31" s="494"/>
      <c r="G31" s="362"/>
      <c r="H31" s="223"/>
      <c r="I31" s="224"/>
      <c r="J31" s="225"/>
      <c r="K31" s="225"/>
      <c r="L31" s="225"/>
      <c r="M31" s="225"/>
      <c r="N31" s="226"/>
      <c r="O31" s="432"/>
      <c r="P31" s="87"/>
    </row>
    <row r="32" spans="2:16" x14ac:dyDescent="0.45">
      <c r="B32" s="86"/>
      <c r="C32" s="350" t="str">
        <f>IF($A$1&gt;0,4,"")</f>
        <v/>
      </c>
      <c r="D32" s="360" t="str">
        <f>IF('1'!D16&lt;&gt;"",'1'!D16,"")</f>
        <v/>
      </c>
      <c r="E32" s="417" t="str">
        <f>'5'!E33</f>
        <v>ー</v>
      </c>
      <c r="F32" s="492" t="str">
        <f>IF('1'!E16&lt;&gt;"",'1'!E16,"")&amp;CHAR(10)&amp;IF('1'!F16&lt;&gt;"",'1'!F16,"")&amp;CHAR(10)&amp;IF('1'!G16&lt;&gt;"",'1'!G16,"")&amp;CHAR(10)&amp;IF('1'!H16&lt;&gt;"",'1'!H16,"")&amp;CHAR(10)&amp;IF('1'!I16&lt;&gt;"",'1'!I16,"")</f>
        <v xml:space="preserve">
</v>
      </c>
      <c r="G32" s="360" t="str">
        <f>IF('2'!M46&lt;&gt;"",'2'!M46,"")</f>
        <v/>
      </c>
      <c r="H32" s="166"/>
      <c r="I32" s="227"/>
      <c r="J32" s="228"/>
      <c r="K32" s="228"/>
      <c r="L32" s="228"/>
      <c r="M32" s="228"/>
      <c r="N32" s="229"/>
      <c r="O32" s="429" t="str">
        <f>'4'!X34</f>
        <v>[選択]</v>
      </c>
      <c r="P32" s="87"/>
    </row>
    <row r="33" spans="2:16" x14ac:dyDescent="0.45">
      <c r="B33" s="86"/>
      <c r="C33" s="351"/>
      <c r="D33" s="361"/>
      <c r="E33" s="392"/>
      <c r="F33" s="493"/>
      <c r="G33" s="361"/>
      <c r="H33" s="216"/>
      <c r="I33" s="217"/>
      <c r="J33" s="218"/>
      <c r="K33" s="218"/>
      <c r="L33" s="218"/>
      <c r="M33" s="218"/>
      <c r="N33" s="219"/>
      <c r="O33" s="431"/>
      <c r="P33" s="87"/>
    </row>
    <row r="34" spans="2:16" x14ac:dyDescent="0.45">
      <c r="B34" s="86"/>
      <c r="C34" s="351"/>
      <c r="D34" s="361"/>
      <c r="E34" s="392"/>
      <c r="F34" s="493"/>
      <c r="G34" s="361"/>
      <c r="H34" s="216"/>
      <c r="I34" s="217"/>
      <c r="J34" s="218"/>
      <c r="K34" s="218"/>
      <c r="L34" s="218"/>
      <c r="M34" s="218"/>
      <c r="N34" s="219"/>
      <c r="O34" s="431"/>
      <c r="P34" s="87"/>
    </row>
    <row r="35" spans="2:16" x14ac:dyDescent="0.45">
      <c r="B35" s="86"/>
      <c r="C35" s="351"/>
      <c r="D35" s="361"/>
      <c r="E35" s="392"/>
      <c r="F35" s="493"/>
      <c r="G35" s="361"/>
      <c r="H35" s="167"/>
      <c r="I35" s="217"/>
      <c r="J35" s="221"/>
      <c r="K35" s="221"/>
      <c r="L35" s="221"/>
      <c r="M35" s="218"/>
      <c r="N35" s="222"/>
      <c r="O35" s="431"/>
      <c r="P35" s="87"/>
    </row>
    <row r="36" spans="2:16" ht="15.6" thickBot="1" x14ac:dyDescent="0.5">
      <c r="B36" s="86"/>
      <c r="C36" s="352"/>
      <c r="D36" s="362"/>
      <c r="E36" s="418"/>
      <c r="F36" s="494"/>
      <c r="G36" s="362"/>
      <c r="H36" s="223"/>
      <c r="I36" s="224"/>
      <c r="J36" s="225"/>
      <c r="K36" s="225"/>
      <c r="L36" s="225"/>
      <c r="M36" s="225"/>
      <c r="N36" s="226"/>
      <c r="O36" s="432"/>
      <c r="P36" s="87"/>
    </row>
    <row r="37" spans="2:16" x14ac:dyDescent="0.45">
      <c r="B37" s="86"/>
      <c r="C37" s="350" t="str">
        <f>IF($A$1&gt;0,5,"")</f>
        <v/>
      </c>
      <c r="D37" s="360" t="str">
        <f>IF('1'!D17&lt;&gt;"",'1'!D17,"")</f>
        <v/>
      </c>
      <c r="E37" s="417" t="str">
        <f>'5'!E38</f>
        <v>ー</v>
      </c>
      <c r="F37" s="492" t="str">
        <f>IF('1'!E17&lt;&gt;"",'1'!E17,"")&amp;CHAR(10)&amp;IF('1'!F17&lt;&gt;"",'1'!F17,"")&amp;CHAR(10)&amp;IF('1'!G17&lt;&gt;"",'1'!G17,"")&amp;CHAR(10)&amp;IF('1'!H17&lt;&gt;"",'1'!H17,"")&amp;CHAR(10)&amp;IF('1'!I17&lt;&gt;"",'1'!I17,"")</f>
        <v xml:space="preserve">
</v>
      </c>
      <c r="G37" s="360" t="str">
        <f>IF('2'!M54&lt;&gt;"",'2'!M54,"")</f>
        <v/>
      </c>
      <c r="H37" s="166"/>
      <c r="I37" s="227"/>
      <c r="J37" s="228"/>
      <c r="K37" s="228"/>
      <c r="L37" s="228"/>
      <c r="M37" s="228"/>
      <c r="N37" s="229"/>
      <c r="O37" s="429" t="str">
        <f>'4'!X39</f>
        <v>[選択]</v>
      </c>
      <c r="P37" s="87"/>
    </row>
    <row r="38" spans="2:16" x14ac:dyDescent="0.45">
      <c r="B38" s="86"/>
      <c r="C38" s="351"/>
      <c r="D38" s="361"/>
      <c r="E38" s="392"/>
      <c r="F38" s="493"/>
      <c r="G38" s="361"/>
      <c r="H38" s="216"/>
      <c r="I38" s="217"/>
      <c r="J38" s="218"/>
      <c r="K38" s="218"/>
      <c r="L38" s="218"/>
      <c r="M38" s="218"/>
      <c r="N38" s="219"/>
      <c r="O38" s="431"/>
      <c r="P38" s="87"/>
    </row>
    <row r="39" spans="2:16" x14ac:dyDescent="0.45">
      <c r="B39" s="86"/>
      <c r="C39" s="351"/>
      <c r="D39" s="361"/>
      <c r="E39" s="392"/>
      <c r="F39" s="493"/>
      <c r="G39" s="361"/>
      <c r="H39" s="216"/>
      <c r="I39" s="217"/>
      <c r="J39" s="218"/>
      <c r="K39" s="218"/>
      <c r="L39" s="218"/>
      <c r="M39" s="218"/>
      <c r="N39" s="219"/>
      <c r="O39" s="431"/>
      <c r="P39" s="87"/>
    </row>
    <row r="40" spans="2:16" x14ac:dyDescent="0.45">
      <c r="B40" s="86"/>
      <c r="C40" s="351"/>
      <c r="D40" s="361"/>
      <c r="E40" s="392"/>
      <c r="F40" s="493"/>
      <c r="G40" s="361"/>
      <c r="H40" s="216"/>
      <c r="I40" s="217"/>
      <c r="J40" s="218"/>
      <c r="K40" s="218"/>
      <c r="L40" s="218"/>
      <c r="M40" s="218"/>
      <c r="N40" s="219"/>
      <c r="O40" s="431"/>
      <c r="P40" s="87"/>
    </row>
    <row r="41" spans="2:16" ht="15.6" thickBot="1" x14ac:dyDescent="0.5">
      <c r="B41" s="86"/>
      <c r="C41" s="352"/>
      <c r="D41" s="362"/>
      <c r="E41" s="418"/>
      <c r="F41" s="494"/>
      <c r="G41" s="362"/>
      <c r="H41" s="216"/>
      <c r="I41" s="217"/>
      <c r="J41" s="218"/>
      <c r="K41" s="218"/>
      <c r="L41" s="218"/>
      <c r="M41" s="218"/>
      <c r="N41" s="219"/>
      <c r="O41" s="432"/>
      <c r="P41" s="87"/>
    </row>
    <row r="42" spans="2:16" x14ac:dyDescent="0.45">
      <c r="B42" s="86"/>
      <c r="C42" s="350" t="str">
        <f>IF($A$1&gt;0,6,"")</f>
        <v/>
      </c>
      <c r="D42" s="360" t="str">
        <f>IF('1'!D18&lt;&gt;"",'1'!D18,"")</f>
        <v/>
      </c>
      <c r="E42" s="417" t="str">
        <f>'5'!E43</f>
        <v>ー</v>
      </c>
      <c r="F42" s="492" t="str">
        <f>IF('1'!E18&lt;&gt;"",'1'!E18,"")&amp;CHAR(10)&amp;IF('1'!F18&lt;&gt;"",'1'!F18,"")&amp;CHAR(10)&amp;IF('1'!G18&lt;&gt;"",'1'!G18,"")&amp;CHAR(10)&amp;IF('1'!H18&lt;&gt;"",'1'!H18,"")&amp;CHAR(10)&amp;IF('1'!I18&lt;&gt;"",'1'!I18,"")</f>
        <v xml:space="preserve">
</v>
      </c>
      <c r="G42" s="360" t="str">
        <f>IF('2'!M62&lt;&gt;"",'2'!M62,"")</f>
        <v/>
      </c>
      <c r="H42" s="166"/>
      <c r="I42" s="227"/>
      <c r="J42" s="228"/>
      <c r="K42" s="228"/>
      <c r="L42" s="228"/>
      <c r="M42" s="228"/>
      <c r="N42" s="229"/>
      <c r="O42" s="429" t="str">
        <f>'4'!X44</f>
        <v>[選択]</v>
      </c>
      <c r="P42" s="87"/>
    </row>
    <row r="43" spans="2:16" x14ac:dyDescent="0.45">
      <c r="B43" s="86"/>
      <c r="C43" s="351"/>
      <c r="D43" s="361"/>
      <c r="E43" s="392"/>
      <c r="F43" s="493"/>
      <c r="G43" s="361"/>
      <c r="H43" s="216"/>
      <c r="I43" s="217"/>
      <c r="J43" s="218"/>
      <c r="K43" s="218"/>
      <c r="L43" s="218"/>
      <c r="M43" s="218"/>
      <c r="N43" s="219"/>
      <c r="O43" s="431"/>
      <c r="P43" s="87"/>
    </row>
    <row r="44" spans="2:16" x14ac:dyDescent="0.45">
      <c r="B44" s="86"/>
      <c r="C44" s="351"/>
      <c r="D44" s="361"/>
      <c r="E44" s="392"/>
      <c r="F44" s="493"/>
      <c r="G44" s="361"/>
      <c r="H44" s="216"/>
      <c r="I44" s="217"/>
      <c r="J44" s="218"/>
      <c r="K44" s="218"/>
      <c r="L44" s="218"/>
      <c r="M44" s="218"/>
      <c r="N44" s="219"/>
      <c r="O44" s="431"/>
      <c r="P44" s="87"/>
    </row>
    <row r="45" spans="2:16" x14ac:dyDescent="0.45">
      <c r="B45" s="86"/>
      <c r="C45" s="351"/>
      <c r="D45" s="361"/>
      <c r="E45" s="392"/>
      <c r="F45" s="493"/>
      <c r="G45" s="361"/>
      <c r="H45" s="167"/>
      <c r="I45" s="220"/>
      <c r="J45" s="221"/>
      <c r="K45" s="221"/>
      <c r="L45" s="221"/>
      <c r="M45" s="221"/>
      <c r="N45" s="222"/>
      <c r="O45" s="431"/>
      <c r="P45" s="87"/>
    </row>
    <row r="46" spans="2:16" ht="15.6" thickBot="1" x14ac:dyDescent="0.5">
      <c r="B46" s="86"/>
      <c r="C46" s="352"/>
      <c r="D46" s="362"/>
      <c r="E46" s="418"/>
      <c r="F46" s="494"/>
      <c r="G46" s="362"/>
      <c r="H46" s="223"/>
      <c r="I46" s="224"/>
      <c r="J46" s="225"/>
      <c r="K46" s="225"/>
      <c r="L46" s="225"/>
      <c r="M46" s="225"/>
      <c r="N46" s="226"/>
      <c r="O46" s="432"/>
      <c r="P46" s="87"/>
    </row>
    <row r="47" spans="2:16" x14ac:dyDescent="0.45">
      <c r="B47" s="86"/>
      <c r="C47" s="350" t="str">
        <f>IF($A$1&gt;0,7,"")</f>
        <v/>
      </c>
      <c r="D47" s="360" t="str">
        <f>IF('1'!D19&lt;&gt;"",'1'!D19,"")</f>
        <v/>
      </c>
      <c r="E47" s="417" t="str">
        <f>'5'!E48</f>
        <v>ー</v>
      </c>
      <c r="F47" s="492" t="str">
        <f>IF('1'!E19&lt;&gt;"",'1'!E19,"")&amp;CHAR(10)&amp;IF('1'!F19&lt;&gt;"",'1'!F19,"")&amp;CHAR(10)&amp;IF('1'!G19&lt;&gt;"",'1'!G19,"")&amp;CHAR(10)&amp;IF('1'!H19&lt;&gt;"",'1'!H19,"")&amp;CHAR(10)&amp;IF('1'!I19&lt;&gt;"",'1'!I19,"")</f>
        <v xml:space="preserve">
</v>
      </c>
      <c r="G47" s="360" t="str">
        <f>IF('2'!M70&lt;&gt;"",'2'!M70,"")</f>
        <v/>
      </c>
      <c r="H47" s="166"/>
      <c r="I47" s="227"/>
      <c r="J47" s="228"/>
      <c r="K47" s="228"/>
      <c r="L47" s="228"/>
      <c r="M47" s="228"/>
      <c r="N47" s="229"/>
      <c r="O47" s="429" t="str">
        <f>'4'!X49</f>
        <v>[選択]</v>
      </c>
      <c r="P47" s="87"/>
    </row>
    <row r="48" spans="2:16" x14ac:dyDescent="0.45">
      <c r="B48" s="86"/>
      <c r="C48" s="351"/>
      <c r="D48" s="361"/>
      <c r="E48" s="392"/>
      <c r="F48" s="493"/>
      <c r="G48" s="361"/>
      <c r="H48" s="216"/>
      <c r="I48" s="217"/>
      <c r="J48" s="218"/>
      <c r="K48" s="218"/>
      <c r="L48" s="218"/>
      <c r="M48" s="218"/>
      <c r="N48" s="219"/>
      <c r="O48" s="431"/>
      <c r="P48" s="87"/>
    </row>
    <row r="49" spans="2:16" x14ac:dyDescent="0.45">
      <c r="B49" s="86"/>
      <c r="C49" s="351"/>
      <c r="D49" s="361"/>
      <c r="E49" s="392"/>
      <c r="F49" s="493"/>
      <c r="G49" s="361"/>
      <c r="H49" s="216"/>
      <c r="I49" s="217"/>
      <c r="J49" s="218"/>
      <c r="K49" s="218"/>
      <c r="L49" s="218"/>
      <c r="M49" s="218"/>
      <c r="N49" s="219"/>
      <c r="O49" s="431"/>
      <c r="P49" s="87"/>
    </row>
    <row r="50" spans="2:16" x14ac:dyDescent="0.45">
      <c r="B50" s="86"/>
      <c r="C50" s="351"/>
      <c r="D50" s="361"/>
      <c r="E50" s="392"/>
      <c r="F50" s="493"/>
      <c r="G50" s="361"/>
      <c r="H50" s="167"/>
      <c r="I50" s="220"/>
      <c r="J50" s="221"/>
      <c r="K50" s="221"/>
      <c r="L50" s="221"/>
      <c r="M50" s="221"/>
      <c r="N50" s="222"/>
      <c r="O50" s="431"/>
      <c r="P50" s="87"/>
    </row>
    <row r="51" spans="2:16" ht="15.6" thickBot="1" x14ac:dyDescent="0.5">
      <c r="B51" s="86"/>
      <c r="C51" s="352"/>
      <c r="D51" s="362"/>
      <c r="E51" s="418"/>
      <c r="F51" s="494"/>
      <c r="G51" s="362"/>
      <c r="H51" s="223"/>
      <c r="I51" s="224"/>
      <c r="J51" s="225"/>
      <c r="K51" s="225"/>
      <c r="L51" s="225"/>
      <c r="M51" s="225"/>
      <c r="N51" s="226"/>
      <c r="O51" s="432"/>
      <c r="P51" s="87"/>
    </row>
    <row r="52" spans="2:16" x14ac:dyDescent="0.45">
      <c r="B52" s="86"/>
      <c r="C52" s="350" t="str">
        <f>IF($A$1&gt;0,8,"")</f>
        <v/>
      </c>
      <c r="D52" s="360" t="str">
        <f>IF('1'!D20&lt;&gt;"",'1'!D20,"")</f>
        <v/>
      </c>
      <c r="E52" s="417" t="str">
        <f>'5'!E53</f>
        <v>ー</v>
      </c>
      <c r="F52" s="492" t="str">
        <f>IF('1'!E20&lt;&gt;"",'1'!E20,"")&amp;CHAR(10)&amp;IF('1'!F20&lt;&gt;"",'1'!F20,"")&amp;CHAR(10)&amp;IF('1'!G20&lt;&gt;"",'1'!G20,"")&amp;CHAR(10)&amp;IF('1'!H20&lt;&gt;"",'1'!H20,"")&amp;CHAR(10)&amp;IF('1'!I20&lt;&gt;"",'1'!I20,"")</f>
        <v xml:space="preserve">
</v>
      </c>
      <c r="G52" s="360" t="str">
        <f>IF('2'!M78&lt;&gt;"",'2'!M78,"")</f>
        <v/>
      </c>
      <c r="H52" s="166"/>
      <c r="I52" s="227"/>
      <c r="J52" s="228"/>
      <c r="K52" s="228"/>
      <c r="L52" s="228"/>
      <c r="M52" s="228"/>
      <c r="N52" s="229"/>
      <c r="O52" s="429" t="str">
        <f>'4'!X54</f>
        <v>[選択]</v>
      </c>
      <c r="P52" s="87"/>
    </row>
    <row r="53" spans="2:16" x14ac:dyDescent="0.45">
      <c r="B53" s="86"/>
      <c r="C53" s="351"/>
      <c r="D53" s="361"/>
      <c r="E53" s="392"/>
      <c r="F53" s="493"/>
      <c r="G53" s="361"/>
      <c r="H53" s="216"/>
      <c r="I53" s="217"/>
      <c r="J53" s="218"/>
      <c r="K53" s="218"/>
      <c r="L53" s="218"/>
      <c r="M53" s="218"/>
      <c r="N53" s="219"/>
      <c r="O53" s="431"/>
      <c r="P53" s="87"/>
    </row>
    <row r="54" spans="2:16" x14ac:dyDescent="0.45">
      <c r="B54" s="86"/>
      <c r="C54" s="351"/>
      <c r="D54" s="361"/>
      <c r="E54" s="392"/>
      <c r="F54" s="493"/>
      <c r="G54" s="361"/>
      <c r="H54" s="216"/>
      <c r="I54" s="217"/>
      <c r="J54" s="218"/>
      <c r="K54" s="218"/>
      <c r="L54" s="218"/>
      <c r="M54" s="218"/>
      <c r="N54" s="219"/>
      <c r="O54" s="431"/>
      <c r="P54" s="87"/>
    </row>
    <row r="55" spans="2:16" x14ac:dyDescent="0.45">
      <c r="B55" s="86"/>
      <c r="C55" s="351"/>
      <c r="D55" s="361"/>
      <c r="E55" s="392"/>
      <c r="F55" s="493"/>
      <c r="G55" s="361"/>
      <c r="H55" s="167"/>
      <c r="I55" s="220"/>
      <c r="J55" s="221"/>
      <c r="K55" s="221"/>
      <c r="L55" s="221"/>
      <c r="M55" s="221"/>
      <c r="N55" s="222"/>
      <c r="O55" s="431"/>
      <c r="P55" s="87"/>
    </row>
    <row r="56" spans="2:16" ht="15.6" thickBot="1" x14ac:dyDescent="0.5">
      <c r="B56" s="86"/>
      <c r="C56" s="352"/>
      <c r="D56" s="362"/>
      <c r="E56" s="418"/>
      <c r="F56" s="494"/>
      <c r="G56" s="362"/>
      <c r="H56" s="223"/>
      <c r="I56" s="224"/>
      <c r="J56" s="225"/>
      <c r="K56" s="225"/>
      <c r="L56" s="225"/>
      <c r="M56" s="225"/>
      <c r="N56" s="226"/>
      <c r="O56" s="432"/>
      <c r="P56" s="87"/>
    </row>
    <row r="57" spans="2:16" x14ac:dyDescent="0.45">
      <c r="B57" s="86"/>
      <c r="C57" s="350" t="str">
        <f>IF($A$1&gt;0,9,"")</f>
        <v/>
      </c>
      <c r="D57" s="360" t="str">
        <f>IF('1'!D21&lt;&gt;"",'1'!D21,"")</f>
        <v/>
      </c>
      <c r="E57" s="417" t="str">
        <f>'5'!E58</f>
        <v>ー</v>
      </c>
      <c r="F57" s="492" t="str">
        <f>IF('1'!E21&lt;&gt;"",'1'!E21,"")&amp;CHAR(10)&amp;IF('1'!F21&lt;&gt;"",'1'!F21,"")&amp;CHAR(10)&amp;IF('1'!G21&lt;&gt;"",'1'!G21,"")&amp;CHAR(10)&amp;IF('1'!H21&lt;&gt;"",'1'!H21,"")&amp;CHAR(10)&amp;IF('1'!I21&lt;&gt;"",'1'!I21,"")</f>
        <v xml:space="preserve">
</v>
      </c>
      <c r="G57" s="360" t="str">
        <f>IF('2'!M86&lt;&gt;"",'2'!M86,"")</f>
        <v/>
      </c>
      <c r="H57" s="166"/>
      <c r="I57" s="227"/>
      <c r="J57" s="228"/>
      <c r="K57" s="228"/>
      <c r="L57" s="228"/>
      <c r="M57" s="228"/>
      <c r="N57" s="229"/>
      <c r="O57" s="429" t="str">
        <f>'4'!X59</f>
        <v>[選択]</v>
      </c>
      <c r="P57" s="87"/>
    </row>
    <row r="58" spans="2:16" x14ac:dyDescent="0.45">
      <c r="B58" s="86"/>
      <c r="C58" s="351"/>
      <c r="D58" s="361"/>
      <c r="E58" s="392"/>
      <c r="F58" s="493"/>
      <c r="G58" s="361"/>
      <c r="H58" s="216"/>
      <c r="I58" s="217"/>
      <c r="J58" s="218"/>
      <c r="K58" s="218"/>
      <c r="L58" s="218"/>
      <c r="M58" s="218"/>
      <c r="N58" s="219"/>
      <c r="O58" s="431"/>
      <c r="P58" s="87"/>
    </row>
    <row r="59" spans="2:16" x14ac:dyDescent="0.45">
      <c r="B59" s="86"/>
      <c r="C59" s="351"/>
      <c r="D59" s="361"/>
      <c r="E59" s="392"/>
      <c r="F59" s="493"/>
      <c r="G59" s="361"/>
      <c r="H59" s="216"/>
      <c r="I59" s="217"/>
      <c r="J59" s="218"/>
      <c r="K59" s="218"/>
      <c r="L59" s="218"/>
      <c r="M59" s="218"/>
      <c r="N59" s="219"/>
      <c r="O59" s="431"/>
      <c r="P59" s="87"/>
    </row>
    <row r="60" spans="2:16" x14ac:dyDescent="0.45">
      <c r="B60" s="86"/>
      <c r="C60" s="351"/>
      <c r="D60" s="361"/>
      <c r="E60" s="392"/>
      <c r="F60" s="493"/>
      <c r="G60" s="361"/>
      <c r="H60" s="167"/>
      <c r="I60" s="220"/>
      <c r="J60" s="221"/>
      <c r="K60" s="221"/>
      <c r="L60" s="221"/>
      <c r="M60" s="221"/>
      <c r="N60" s="222"/>
      <c r="O60" s="431"/>
      <c r="P60" s="87"/>
    </row>
    <row r="61" spans="2:16" ht="15.6" thickBot="1" x14ac:dyDescent="0.5">
      <c r="B61" s="86"/>
      <c r="C61" s="352"/>
      <c r="D61" s="362"/>
      <c r="E61" s="418"/>
      <c r="F61" s="494"/>
      <c r="G61" s="362"/>
      <c r="H61" s="223"/>
      <c r="I61" s="224"/>
      <c r="J61" s="225"/>
      <c r="K61" s="225"/>
      <c r="L61" s="225"/>
      <c r="M61" s="225"/>
      <c r="N61" s="226"/>
      <c r="O61" s="432"/>
      <c r="P61" s="87"/>
    </row>
    <row r="62" spans="2:16" x14ac:dyDescent="0.45">
      <c r="B62" s="86"/>
      <c r="C62" s="350" t="str">
        <f>IF($A$1&gt;0,10,"")</f>
        <v/>
      </c>
      <c r="D62" s="360" t="str">
        <f>IF('1'!D22&lt;&gt;"",'1'!D22,"")</f>
        <v/>
      </c>
      <c r="E62" s="417" t="str">
        <f>'5'!E63</f>
        <v>ー</v>
      </c>
      <c r="F62" s="492" t="str">
        <f>IF('1'!E22&lt;&gt;"",'1'!E22,"")&amp;CHAR(10)&amp;IF('1'!F22&lt;&gt;"",'1'!F22,"")&amp;CHAR(10)&amp;IF('1'!G22&lt;&gt;"",'1'!G22,"")&amp;CHAR(10)&amp;IF('1'!H22&lt;&gt;"",'1'!H22,"")&amp;CHAR(10)&amp;IF('1'!I22&lt;&gt;"",'1'!I22,"")</f>
        <v xml:space="preserve">
</v>
      </c>
      <c r="G62" s="360" t="str">
        <f>IF('2'!M94&lt;&gt;"",'2'!M94,"")</f>
        <v/>
      </c>
      <c r="H62" s="166"/>
      <c r="I62" s="227"/>
      <c r="J62" s="228"/>
      <c r="K62" s="228"/>
      <c r="L62" s="228"/>
      <c r="M62" s="228"/>
      <c r="N62" s="229"/>
      <c r="O62" s="429" t="str">
        <f>'4'!X64</f>
        <v>[選択]</v>
      </c>
      <c r="P62" s="87"/>
    </row>
    <row r="63" spans="2:16" x14ac:dyDescent="0.45">
      <c r="B63" s="86"/>
      <c r="C63" s="351"/>
      <c r="D63" s="361"/>
      <c r="E63" s="392"/>
      <c r="F63" s="493"/>
      <c r="G63" s="361"/>
      <c r="H63" s="216"/>
      <c r="I63" s="217"/>
      <c r="J63" s="218"/>
      <c r="K63" s="218"/>
      <c r="L63" s="218"/>
      <c r="M63" s="218"/>
      <c r="N63" s="219"/>
      <c r="O63" s="431"/>
      <c r="P63" s="87"/>
    </row>
    <row r="64" spans="2:16" x14ac:dyDescent="0.45">
      <c r="B64" s="86"/>
      <c r="C64" s="351"/>
      <c r="D64" s="361"/>
      <c r="E64" s="392"/>
      <c r="F64" s="493"/>
      <c r="G64" s="361"/>
      <c r="H64" s="216"/>
      <c r="I64" s="217"/>
      <c r="J64" s="218"/>
      <c r="K64" s="218"/>
      <c r="L64" s="218"/>
      <c r="M64" s="218"/>
      <c r="N64" s="219"/>
      <c r="O64" s="431"/>
      <c r="P64" s="87"/>
    </row>
    <row r="65" spans="2:16" x14ac:dyDescent="0.45">
      <c r="B65" s="86"/>
      <c r="C65" s="351"/>
      <c r="D65" s="361"/>
      <c r="E65" s="392"/>
      <c r="F65" s="493"/>
      <c r="G65" s="361"/>
      <c r="H65" s="167"/>
      <c r="I65" s="220"/>
      <c r="J65" s="221"/>
      <c r="K65" s="221"/>
      <c r="L65" s="221"/>
      <c r="M65" s="221"/>
      <c r="N65" s="222"/>
      <c r="O65" s="431"/>
      <c r="P65" s="87"/>
    </row>
    <row r="66" spans="2:16" ht="15.6" thickBot="1" x14ac:dyDescent="0.5">
      <c r="B66" s="86"/>
      <c r="C66" s="352"/>
      <c r="D66" s="362"/>
      <c r="E66" s="418"/>
      <c r="F66" s="494"/>
      <c r="G66" s="362"/>
      <c r="H66" s="223"/>
      <c r="I66" s="224"/>
      <c r="J66" s="225"/>
      <c r="K66" s="225"/>
      <c r="L66" s="225"/>
      <c r="M66" s="225"/>
      <c r="N66" s="226"/>
      <c r="O66" s="432"/>
      <c r="P66" s="87"/>
    </row>
    <row r="67" spans="2:16" x14ac:dyDescent="0.45">
      <c r="B67" s="86"/>
      <c r="C67" s="350" t="str">
        <f>IF($A$1&gt;0,11,"")</f>
        <v/>
      </c>
      <c r="D67" s="360" t="str">
        <f>IF('1'!D23&lt;&gt;"",'1'!D23,"")</f>
        <v/>
      </c>
      <c r="E67" s="417" t="str">
        <f>'5'!E68</f>
        <v>ー</v>
      </c>
      <c r="F67" s="492" t="str">
        <f>IF('1'!E23&lt;&gt;"",'1'!E23,"")&amp;CHAR(10)&amp;IF('1'!F23&lt;&gt;"",'1'!F23,"")&amp;CHAR(10)&amp;IF('1'!G23&lt;&gt;"",'1'!G23,"")&amp;CHAR(10)&amp;IF('1'!H23&lt;&gt;"",'1'!H23,"")&amp;CHAR(10)&amp;IF('1'!I23&lt;&gt;"",'1'!I23,"")</f>
        <v xml:space="preserve">
</v>
      </c>
      <c r="G67" s="360" t="str">
        <f>IF('2'!M102&lt;&gt;"",'2'!M102,"")</f>
        <v/>
      </c>
      <c r="H67" s="166"/>
      <c r="I67" s="227"/>
      <c r="J67" s="228"/>
      <c r="K67" s="228"/>
      <c r="L67" s="228"/>
      <c r="M67" s="228"/>
      <c r="N67" s="229"/>
      <c r="O67" s="429" t="str">
        <f>'4'!X69</f>
        <v>[選択]</v>
      </c>
      <c r="P67" s="87"/>
    </row>
    <row r="68" spans="2:16" x14ac:dyDescent="0.45">
      <c r="B68" s="86"/>
      <c r="C68" s="351"/>
      <c r="D68" s="361"/>
      <c r="E68" s="392"/>
      <c r="F68" s="493"/>
      <c r="G68" s="361"/>
      <c r="H68" s="216"/>
      <c r="I68" s="217"/>
      <c r="J68" s="218"/>
      <c r="K68" s="218"/>
      <c r="L68" s="218"/>
      <c r="M68" s="218"/>
      <c r="N68" s="219"/>
      <c r="O68" s="431"/>
      <c r="P68" s="87"/>
    </row>
    <row r="69" spans="2:16" x14ac:dyDescent="0.45">
      <c r="B69" s="86"/>
      <c r="C69" s="351"/>
      <c r="D69" s="361"/>
      <c r="E69" s="392"/>
      <c r="F69" s="493"/>
      <c r="G69" s="361"/>
      <c r="H69" s="216"/>
      <c r="I69" s="217"/>
      <c r="J69" s="218"/>
      <c r="K69" s="218"/>
      <c r="L69" s="218"/>
      <c r="M69" s="218"/>
      <c r="N69" s="219"/>
      <c r="O69" s="431"/>
      <c r="P69" s="87"/>
    </row>
    <row r="70" spans="2:16" x14ac:dyDescent="0.45">
      <c r="B70" s="86"/>
      <c r="C70" s="351"/>
      <c r="D70" s="361"/>
      <c r="E70" s="392"/>
      <c r="F70" s="493"/>
      <c r="G70" s="361"/>
      <c r="H70" s="167"/>
      <c r="I70" s="220"/>
      <c r="J70" s="221"/>
      <c r="K70" s="221"/>
      <c r="L70" s="221"/>
      <c r="M70" s="221"/>
      <c r="N70" s="222"/>
      <c r="O70" s="431"/>
      <c r="P70" s="87"/>
    </row>
    <row r="71" spans="2:16" ht="15.6" thickBot="1" x14ac:dyDescent="0.5">
      <c r="B71" s="86"/>
      <c r="C71" s="352"/>
      <c r="D71" s="362"/>
      <c r="E71" s="418"/>
      <c r="F71" s="494"/>
      <c r="G71" s="362"/>
      <c r="H71" s="223"/>
      <c r="I71" s="224"/>
      <c r="J71" s="225"/>
      <c r="K71" s="225"/>
      <c r="L71" s="225"/>
      <c r="M71" s="225"/>
      <c r="N71" s="226"/>
      <c r="O71" s="432"/>
      <c r="P71" s="87"/>
    </row>
    <row r="72" spans="2:16" x14ac:dyDescent="0.45">
      <c r="B72" s="86"/>
      <c r="C72" s="350" t="str">
        <f>IF($A$1&gt;0,12,"")</f>
        <v/>
      </c>
      <c r="D72" s="360" t="str">
        <f>IF('1'!D24&lt;&gt;"",'1'!D24,"")</f>
        <v/>
      </c>
      <c r="E72" s="417" t="str">
        <f>'5'!E73</f>
        <v>ー</v>
      </c>
      <c r="F72" s="492" t="str">
        <f>IF('1'!E24&lt;&gt;"",'1'!E24,"")&amp;CHAR(10)&amp;IF('1'!F24&lt;&gt;"",'1'!F24,"")&amp;CHAR(10)&amp;IF('1'!G24&lt;&gt;"",'1'!G24,"")&amp;CHAR(10)&amp;IF('1'!H24&lt;&gt;"",'1'!H24,"")&amp;CHAR(10)&amp;IF('1'!I24&lt;&gt;"",'1'!I24,"")</f>
        <v xml:space="preserve">
</v>
      </c>
      <c r="G72" s="360" t="str">
        <f>IF('2'!M110&lt;&gt;"",'2'!M110,"")</f>
        <v/>
      </c>
      <c r="H72" s="166"/>
      <c r="I72" s="227"/>
      <c r="J72" s="228"/>
      <c r="K72" s="228"/>
      <c r="L72" s="228"/>
      <c r="M72" s="228"/>
      <c r="N72" s="229"/>
      <c r="O72" s="429" t="str">
        <f>'4'!X74</f>
        <v>[選択]</v>
      </c>
      <c r="P72" s="87"/>
    </row>
    <row r="73" spans="2:16" x14ac:dyDescent="0.45">
      <c r="B73" s="86"/>
      <c r="C73" s="351"/>
      <c r="D73" s="361"/>
      <c r="E73" s="392"/>
      <c r="F73" s="493"/>
      <c r="G73" s="361"/>
      <c r="H73" s="216"/>
      <c r="I73" s="217"/>
      <c r="J73" s="218"/>
      <c r="K73" s="218"/>
      <c r="L73" s="218"/>
      <c r="M73" s="218"/>
      <c r="N73" s="219"/>
      <c r="O73" s="431"/>
      <c r="P73" s="87"/>
    </row>
    <row r="74" spans="2:16" x14ac:dyDescent="0.45">
      <c r="B74" s="86"/>
      <c r="C74" s="351"/>
      <c r="D74" s="361"/>
      <c r="E74" s="392"/>
      <c r="F74" s="493"/>
      <c r="G74" s="361"/>
      <c r="H74" s="216"/>
      <c r="I74" s="217"/>
      <c r="J74" s="218"/>
      <c r="K74" s="218"/>
      <c r="L74" s="218"/>
      <c r="M74" s="218"/>
      <c r="N74" s="219"/>
      <c r="O74" s="431"/>
      <c r="P74" s="87"/>
    </row>
    <row r="75" spans="2:16" x14ac:dyDescent="0.45">
      <c r="B75" s="86"/>
      <c r="C75" s="351"/>
      <c r="D75" s="361"/>
      <c r="E75" s="392"/>
      <c r="F75" s="493"/>
      <c r="G75" s="361"/>
      <c r="H75" s="167"/>
      <c r="I75" s="220"/>
      <c r="J75" s="221"/>
      <c r="K75" s="221"/>
      <c r="L75" s="221"/>
      <c r="M75" s="221"/>
      <c r="N75" s="222"/>
      <c r="O75" s="431"/>
      <c r="P75" s="87"/>
    </row>
    <row r="76" spans="2:16" ht="15.6" thickBot="1" x14ac:dyDescent="0.5">
      <c r="B76" s="86"/>
      <c r="C76" s="352"/>
      <c r="D76" s="362"/>
      <c r="E76" s="418"/>
      <c r="F76" s="494"/>
      <c r="G76" s="362"/>
      <c r="H76" s="223"/>
      <c r="I76" s="224"/>
      <c r="J76" s="225"/>
      <c r="K76" s="225"/>
      <c r="L76" s="225"/>
      <c r="M76" s="225"/>
      <c r="N76" s="226"/>
      <c r="O76" s="432"/>
      <c r="P76" s="87"/>
    </row>
    <row r="77" spans="2:16" x14ac:dyDescent="0.45">
      <c r="B77" s="86"/>
      <c r="C77" s="350" t="str">
        <f>IF($A$1&gt;0,13,"")</f>
        <v/>
      </c>
      <c r="D77" s="360" t="str">
        <f>IF('1'!D25&lt;&gt;"",'1'!D25,"")</f>
        <v/>
      </c>
      <c r="E77" s="417" t="str">
        <f>'5'!E78</f>
        <v>ー</v>
      </c>
      <c r="F77" s="492" t="str">
        <f>IF('1'!E25&lt;&gt;"",'1'!E25,"")&amp;CHAR(10)&amp;IF('1'!F25&lt;&gt;"",'1'!F25,"")&amp;CHAR(10)&amp;IF('1'!G25&lt;&gt;"",'1'!G25,"")&amp;CHAR(10)&amp;IF('1'!H25&lt;&gt;"",'1'!H25,"")&amp;CHAR(10)&amp;IF('1'!I25&lt;&gt;"",'1'!I25,"")</f>
        <v xml:space="preserve">
</v>
      </c>
      <c r="G77" s="360" t="str">
        <f>IF('2'!M118&lt;&gt;"",'2'!M118,"")</f>
        <v/>
      </c>
      <c r="H77" s="166"/>
      <c r="I77" s="227"/>
      <c r="J77" s="228"/>
      <c r="K77" s="228"/>
      <c r="L77" s="228"/>
      <c r="M77" s="228"/>
      <c r="N77" s="229"/>
      <c r="O77" s="429" t="str">
        <f>'4'!X79</f>
        <v>[選択]</v>
      </c>
      <c r="P77" s="87"/>
    </row>
    <row r="78" spans="2:16" x14ac:dyDescent="0.45">
      <c r="B78" s="86"/>
      <c r="C78" s="351"/>
      <c r="D78" s="361"/>
      <c r="E78" s="392"/>
      <c r="F78" s="493"/>
      <c r="G78" s="361"/>
      <c r="H78" s="216"/>
      <c r="I78" s="217"/>
      <c r="J78" s="218"/>
      <c r="K78" s="218"/>
      <c r="L78" s="218"/>
      <c r="M78" s="218"/>
      <c r="N78" s="219"/>
      <c r="O78" s="431"/>
      <c r="P78" s="87"/>
    </row>
    <row r="79" spans="2:16" x14ac:dyDescent="0.45">
      <c r="B79" s="86"/>
      <c r="C79" s="351"/>
      <c r="D79" s="361"/>
      <c r="E79" s="392"/>
      <c r="F79" s="493"/>
      <c r="G79" s="361"/>
      <c r="H79" s="216"/>
      <c r="I79" s="217"/>
      <c r="J79" s="218"/>
      <c r="K79" s="218"/>
      <c r="L79" s="218"/>
      <c r="M79" s="218"/>
      <c r="N79" s="219"/>
      <c r="O79" s="431"/>
      <c r="P79" s="87"/>
    </row>
    <row r="80" spans="2:16" x14ac:dyDescent="0.45">
      <c r="B80" s="86"/>
      <c r="C80" s="351"/>
      <c r="D80" s="361"/>
      <c r="E80" s="392"/>
      <c r="F80" s="493"/>
      <c r="G80" s="361"/>
      <c r="H80" s="167"/>
      <c r="I80" s="220"/>
      <c r="J80" s="221"/>
      <c r="K80" s="221"/>
      <c r="L80" s="221"/>
      <c r="M80" s="221"/>
      <c r="N80" s="222"/>
      <c r="O80" s="431"/>
      <c r="P80" s="87"/>
    </row>
    <row r="81" spans="2:16" ht="15.6" thickBot="1" x14ac:dyDescent="0.5">
      <c r="B81" s="86"/>
      <c r="C81" s="352"/>
      <c r="D81" s="362"/>
      <c r="E81" s="418"/>
      <c r="F81" s="494"/>
      <c r="G81" s="362"/>
      <c r="H81" s="223"/>
      <c r="I81" s="224"/>
      <c r="J81" s="225"/>
      <c r="K81" s="225"/>
      <c r="L81" s="225"/>
      <c r="M81" s="225"/>
      <c r="N81" s="226"/>
      <c r="O81" s="432"/>
      <c r="P81" s="87"/>
    </row>
    <row r="82" spans="2:16" x14ac:dyDescent="0.45">
      <c r="B82" s="86"/>
      <c r="C82" s="350" t="str">
        <f>IF($A$1&gt;0,14,"")</f>
        <v/>
      </c>
      <c r="D82" s="360" t="str">
        <f>IF('1'!D26&lt;&gt;"",'1'!D26,"")</f>
        <v/>
      </c>
      <c r="E82" s="417" t="str">
        <f>'5'!E83</f>
        <v>ー</v>
      </c>
      <c r="F82" s="492" t="str">
        <f>IF('1'!E26&lt;&gt;"",'1'!E26,"")&amp;CHAR(10)&amp;IF('1'!F26&lt;&gt;"",'1'!F26,"")&amp;CHAR(10)&amp;IF('1'!G26&lt;&gt;"",'1'!G26,"")&amp;CHAR(10)&amp;IF('1'!H26&lt;&gt;"",'1'!H26,"")&amp;CHAR(10)&amp;IF('1'!I26&lt;&gt;"",'1'!I26,"")</f>
        <v xml:space="preserve">
</v>
      </c>
      <c r="G82" s="360" t="str">
        <f>IF('2'!M126&lt;&gt;"",'2'!M126,"")</f>
        <v/>
      </c>
      <c r="H82" s="166"/>
      <c r="I82" s="227"/>
      <c r="J82" s="228"/>
      <c r="K82" s="228"/>
      <c r="L82" s="228"/>
      <c r="M82" s="228"/>
      <c r="N82" s="229"/>
      <c r="O82" s="429" t="str">
        <f>'4'!X84</f>
        <v>[選択]</v>
      </c>
      <c r="P82" s="87"/>
    </row>
    <row r="83" spans="2:16" x14ac:dyDescent="0.45">
      <c r="B83" s="86"/>
      <c r="C83" s="351"/>
      <c r="D83" s="361"/>
      <c r="E83" s="392"/>
      <c r="F83" s="493"/>
      <c r="G83" s="361"/>
      <c r="H83" s="216"/>
      <c r="I83" s="217"/>
      <c r="J83" s="218"/>
      <c r="K83" s="218"/>
      <c r="L83" s="218"/>
      <c r="M83" s="218"/>
      <c r="N83" s="219"/>
      <c r="O83" s="431"/>
      <c r="P83" s="87"/>
    </row>
    <row r="84" spans="2:16" x14ac:dyDescent="0.45">
      <c r="B84" s="86"/>
      <c r="C84" s="351"/>
      <c r="D84" s="361"/>
      <c r="E84" s="392"/>
      <c r="F84" s="493"/>
      <c r="G84" s="361"/>
      <c r="H84" s="216"/>
      <c r="I84" s="217"/>
      <c r="J84" s="218"/>
      <c r="K84" s="218"/>
      <c r="L84" s="218"/>
      <c r="M84" s="218"/>
      <c r="N84" s="219"/>
      <c r="O84" s="431"/>
      <c r="P84" s="87"/>
    </row>
    <row r="85" spans="2:16" x14ac:dyDescent="0.45">
      <c r="B85" s="86"/>
      <c r="C85" s="351"/>
      <c r="D85" s="361"/>
      <c r="E85" s="392"/>
      <c r="F85" s="493"/>
      <c r="G85" s="361"/>
      <c r="H85" s="167"/>
      <c r="I85" s="220"/>
      <c r="J85" s="221"/>
      <c r="K85" s="221"/>
      <c r="L85" s="221"/>
      <c r="M85" s="221"/>
      <c r="N85" s="222"/>
      <c r="O85" s="431"/>
      <c r="P85" s="87"/>
    </row>
    <row r="86" spans="2:16" ht="15.6" thickBot="1" x14ac:dyDescent="0.5">
      <c r="B86" s="86"/>
      <c r="C86" s="352"/>
      <c r="D86" s="362"/>
      <c r="E86" s="418"/>
      <c r="F86" s="494"/>
      <c r="G86" s="362"/>
      <c r="H86" s="223"/>
      <c r="I86" s="224"/>
      <c r="J86" s="225"/>
      <c r="K86" s="225"/>
      <c r="L86" s="225"/>
      <c r="M86" s="225"/>
      <c r="N86" s="226"/>
      <c r="O86" s="432"/>
      <c r="P86" s="87"/>
    </row>
    <row r="87" spans="2:16" x14ac:dyDescent="0.45">
      <c r="B87" s="86"/>
      <c r="C87" s="350" t="str">
        <f>IF($A$1&gt;0,15,"")</f>
        <v/>
      </c>
      <c r="D87" s="360" t="str">
        <f>IF('1'!D27&lt;&gt;"",'1'!D27,"")</f>
        <v/>
      </c>
      <c r="E87" s="417" t="str">
        <f>'5'!E88</f>
        <v>ー</v>
      </c>
      <c r="F87" s="492" t="str">
        <f>IF('1'!E27&lt;&gt;"",'1'!E27,"")&amp;CHAR(10)&amp;IF('1'!F27&lt;&gt;"",'1'!F27,"")&amp;CHAR(10)&amp;IF('1'!G27&lt;&gt;"",'1'!G27,"")&amp;CHAR(10)&amp;IF('1'!H27&lt;&gt;"",'1'!H27,"")&amp;CHAR(10)&amp;IF('1'!I27&lt;&gt;"",'1'!I27,"")</f>
        <v xml:space="preserve">
</v>
      </c>
      <c r="G87" s="360" t="str">
        <f>IF('2'!M134&lt;&gt;"",'2'!M134,"")</f>
        <v/>
      </c>
      <c r="H87" s="166"/>
      <c r="I87" s="227"/>
      <c r="J87" s="228"/>
      <c r="K87" s="228"/>
      <c r="L87" s="228"/>
      <c r="M87" s="228"/>
      <c r="N87" s="229"/>
      <c r="O87" s="429" t="str">
        <f>'4'!X89</f>
        <v>[選択]</v>
      </c>
      <c r="P87" s="87"/>
    </row>
    <row r="88" spans="2:16" x14ac:dyDescent="0.45">
      <c r="B88" s="86"/>
      <c r="C88" s="351"/>
      <c r="D88" s="361"/>
      <c r="E88" s="392"/>
      <c r="F88" s="493"/>
      <c r="G88" s="361"/>
      <c r="H88" s="216"/>
      <c r="I88" s="217"/>
      <c r="J88" s="218"/>
      <c r="K88" s="218"/>
      <c r="L88" s="218"/>
      <c r="M88" s="218"/>
      <c r="N88" s="219"/>
      <c r="O88" s="431"/>
      <c r="P88" s="87"/>
    </row>
    <row r="89" spans="2:16" x14ac:dyDescent="0.45">
      <c r="B89" s="86"/>
      <c r="C89" s="351"/>
      <c r="D89" s="361"/>
      <c r="E89" s="392"/>
      <c r="F89" s="493"/>
      <c r="G89" s="361"/>
      <c r="H89" s="216"/>
      <c r="I89" s="217"/>
      <c r="J89" s="218"/>
      <c r="K89" s="218"/>
      <c r="L89" s="218"/>
      <c r="M89" s="218"/>
      <c r="N89" s="219"/>
      <c r="O89" s="431"/>
      <c r="P89" s="87"/>
    </row>
    <row r="90" spans="2:16" x14ac:dyDescent="0.45">
      <c r="B90" s="86"/>
      <c r="C90" s="351"/>
      <c r="D90" s="361"/>
      <c r="E90" s="392"/>
      <c r="F90" s="493"/>
      <c r="G90" s="361"/>
      <c r="H90" s="167"/>
      <c r="I90" s="220"/>
      <c r="J90" s="221"/>
      <c r="K90" s="221"/>
      <c r="L90" s="221"/>
      <c r="M90" s="221"/>
      <c r="N90" s="222"/>
      <c r="O90" s="431"/>
      <c r="P90" s="87"/>
    </row>
    <row r="91" spans="2:16" ht="15.6" thickBot="1" x14ac:dyDescent="0.5">
      <c r="B91" s="86"/>
      <c r="C91" s="352"/>
      <c r="D91" s="362"/>
      <c r="E91" s="418"/>
      <c r="F91" s="494"/>
      <c r="G91" s="362"/>
      <c r="H91" s="223"/>
      <c r="I91" s="224"/>
      <c r="J91" s="225"/>
      <c r="K91" s="225"/>
      <c r="L91" s="225"/>
      <c r="M91" s="225"/>
      <c r="N91" s="226"/>
      <c r="O91" s="432"/>
      <c r="P91" s="87"/>
    </row>
    <row r="92" spans="2:16" x14ac:dyDescent="0.45">
      <c r="B92" s="86"/>
      <c r="C92" s="350" t="str">
        <f>IF($A$1&gt;0,16,"")</f>
        <v/>
      </c>
      <c r="D92" s="360" t="str">
        <f>IF('1'!D28&lt;&gt;"",'1'!D28,"")</f>
        <v/>
      </c>
      <c r="E92" s="417" t="str">
        <f>'5'!E93</f>
        <v>ー</v>
      </c>
      <c r="F92" s="492" t="str">
        <f>IF('1'!E28&lt;&gt;"",'1'!E28,"")&amp;CHAR(10)&amp;IF('1'!F28&lt;&gt;"",'1'!F28,"")&amp;CHAR(10)&amp;IF('1'!G28&lt;&gt;"",'1'!G28,"")&amp;CHAR(10)&amp;IF('1'!H28&lt;&gt;"",'1'!H28,"")&amp;CHAR(10)&amp;IF('1'!I28&lt;&gt;"",'1'!I28,"")</f>
        <v xml:space="preserve">
</v>
      </c>
      <c r="G92" s="360" t="str">
        <f>IF('2'!M142&lt;&gt;"",'2'!M142,"")</f>
        <v/>
      </c>
      <c r="H92" s="166"/>
      <c r="I92" s="227"/>
      <c r="J92" s="228"/>
      <c r="K92" s="228"/>
      <c r="L92" s="228"/>
      <c r="M92" s="228"/>
      <c r="N92" s="229"/>
      <c r="O92" s="429" t="str">
        <f>'4'!X94</f>
        <v>[選択]</v>
      </c>
      <c r="P92" s="87"/>
    </row>
    <row r="93" spans="2:16" x14ac:dyDescent="0.45">
      <c r="B93" s="86"/>
      <c r="C93" s="351"/>
      <c r="D93" s="361"/>
      <c r="E93" s="392"/>
      <c r="F93" s="493"/>
      <c r="G93" s="361"/>
      <c r="H93" s="216"/>
      <c r="I93" s="217"/>
      <c r="J93" s="218"/>
      <c r="K93" s="218"/>
      <c r="L93" s="218"/>
      <c r="M93" s="218"/>
      <c r="N93" s="219"/>
      <c r="O93" s="431"/>
      <c r="P93" s="87"/>
    </row>
    <row r="94" spans="2:16" x14ac:dyDescent="0.45">
      <c r="B94" s="86"/>
      <c r="C94" s="351"/>
      <c r="D94" s="361"/>
      <c r="E94" s="392"/>
      <c r="F94" s="493"/>
      <c r="G94" s="361"/>
      <c r="H94" s="216"/>
      <c r="I94" s="217"/>
      <c r="J94" s="218"/>
      <c r="K94" s="218"/>
      <c r="L94" s="218"/>
      <c r="M94" s="218"/>
      <c r="N94" s="219"/>
      <c r="O94" s="431"/>
      <c r="P94" s="87"/>
    </row>
    <row r="95" spans="2:16" x14ac:dyDescent="0.45">
      <c r="B95" s="86"/>
      <c r="C95" s="351"/>
      <c r="D95" s="361"/>
      <c r="E95" s="392"/>
      <c r="F95" s="493"/>
      <c r="G95" s="361"/>
      <c r="H95" s="167"/>
      <c r="I95" s="220"/>
      <c r="J95" s="221"/>
      <c r="K95" s="221"/>
      <c r="L95" s="221"/>
      <c r="M95" s="221"/>
      <c r="N95" s="222"/>
      <c r="O95" s="431"/>
      <c r="P95" s="87"/>
    </row>
    <row r="96" spans="2:16" ht="15.6" thickBot="1" x14ac:dyDescent="0.5">
      <c r="B96" s="86"/>
      <c r="C96" s="352"/>
      <c r="D96" s="362"/>
      <c r="E96" s="418"/>
      <c r="F96" s="494"/>
      <c r="G96" s="362"/>
      <c r="H96" s="223"/>
      <c r="I96" s="224"/>
      <c r="J96" s="225"/>
      <c r="K96" s="225"/>
      <c r="L96" s="225"/>
      <c r="M96" s="225"/>
      <c r="N96" s="226"/>
      <c r="O96" s="432"/>
      <c r="P96" s="87"/>
    </row>
    <row r="97" spans="2:16" x14ac:dyDescent="0.45">
      <c r="B97" s="86"/>
      <c r="C97" s="350" t="str">
        <f>IF($A$1&gt;0,17,"")</f>
        <v/>
      </c>
      <c r="D97" s="360" t="str">
        <f>IF('1'!D29&lt;&gt;"",'1'!D29,"")</f>
        <v/>
      </c>
      <c r="E97" s="417" t="str">
        <f>'5'!E98</f>
        <v>ー</v>
      </c>
      <c r="F97" s="492" t="str">
        <f>IF('1'!E29&lt;&gt;"",'1'!E29,"")&amp;CHAR(10)&amp;IF('1'!F29&lt;&gt;"",'1'!F29,"")&amp;CHAR(10)&amp;IF('1'!G29&lt;&gt;"",'1'!G29,"")&amp;CHAR(10)&amp;IF('1'!H29&lt;&gt;"",'1'!H29,"")&amp;CHAR(10)&amp;IF('1'!I29&lt;&gt;"",'1'!I29,"")</f>
        <v xml:space="preserve">
</v>
      </c>
      <c r="G97" s="360" t="str">
        <f>IF('2'!M150&lt;&gt;"",'2'!M150,"")</f>
        <v/>
      </c>
      <c r="H97" s="166"/>
      <c r="I97" s="227"/>
      <c r="J97" s="228"/>
      <c r="K97" s="228"/>
      <c r="L97" s="228"/>
      <c r="M97" s="228"/>
      <c r="N97" s="229"/>
      <c r="O97" s="429" t="str">
        <f>'4'!X99</f>
        <v>[選択]</v>
      </c>
      <c r="P97" s="87"/>
    </row>
    <row r="98" spans="2:16" x14ac:dyDescent="0.45">
      <c r="B98" s="86"/>
      <c r="C98" s="351"/>
      <c r="D98" s="361"/>
      <c r="E98" s="392"/>
      <c r="F98" s="493"/>
      <c r="G98" s="361"/>
      <c r="H98" s="216"/>
      <c r="I98" s="217"/>
      <c r="J98" s="218"/>
      <c r="K98" s="218"/>
      <c r="L98" s="218"/>
      <c r="M98" s="218"/>
      <c r="N98" s="219"/>
      <c r="O98" s="431"/>
      <c r="P98" s="87"/>
    </row>
    <row r="99" spans="2:16" x14ac:dyDescent="0.45">
      <c r="B99" s="86"/>
      <c r="C99" s="351"/>
      <c r="D99" s="361"/>
      <c r="E99" s="392"/>
      <c r="F99" s="493"/>
      <c r="G99" s="361"/>
      <c r="H99" s="216"/>
      <c r="I99" s="217"/>
      <c r="J99" s="218"/>
      <c r="K99" s="218"/>
      <c r="L99" s="218"/>
      <c r="M99" s="218"/>
      <c r="N99" s="219"/>
      <c r="O99" s="431"/>
      <c r="P99" s="87"/>
    </row>
    <row r="100" spans="2:16" x14ac:dyDescent="0.45">
      <c r="B100" s="86"/>
      <c r="C100" s="351"/>
      <c r="D100" s="361"/>
      <c r="E100" s="392"/>
      <c r="F100" s="493"/>
      <c r="G100" s="361"/>
      <c r="H100" s="167"/>
      <c r="I100" s="220"/>
      <c r="J100" s="221"/>
      <c r="K100" s="221"/>
      <c r="L100" s="221"/>
      <c r="M100" s="221"/>
      <c r="N100" s="222"/>
      <c r="O100" s="431"/>
      <c r="P100" s="87"/>
    </row>
    <row r="101" spans="2:16" ht="15.6" thickBot="1" x14ac:dyDescent="0.5">
      <c r="B101" s="86"/>
      <c r="C101" s="352"/>
      <c r="D101" s="362"/>
      <c r="E101" s="418"/>
      <c r="F101" s="494"/>
      <c r="G101" s="362"/>
      <c r="H101" s="223"/>
      <c r="I101" s="224"/>
      <c r="J101" s="225"/>
      <c r="K101" s="225"/>
      <c r="L101" s="225"/>
      <c r="M101" s="225"/>
      <c r="N101" s="226"/>
      <c r="O101" s="432"/>
      <c r="P101" s="87"/>
    </row>
    <row r="102" spans="2:16" x14ac:dyDescent="0.45">
      <c r="B102" s="86"/>
      <c r="C102" s="350" t="str">
        <f>IF($A$1&gt;0,18,"")</f>
        <v/>
      </c>
      <c r="D102" s="360" t="str">
        <f>IF('1'!D30&lt;&gt;"",'1'!D30,"")</f>
        <v/>
      </c>
      <c r="E102" s="417" t="str">
        <f>'5'!E103</f>
        <v>ー</v>
      </c>
      <c r="F102" s="492" t="str">
        <f>IF('1'!E30&lt;&gt;"",'1'!E30,"")&amp;CHAR(10)&amp;IF('1'!F30&lt;&gt;"",'1'!F30,"")&amp;CHAR(10)&amp;IF('1'!G30&lt;&gt;"",'1'!G30,"")&amp;CHAR(10)&amp;IF('1'!H30&lt;&gt;"",'1'!H30,"")&amp;CHAR(10)&amp;IF('1'!I30&lt;&gt;"",'1'!I30,"")</f>
        <v xml:space="preserve">
</v>
      </c>
      <c r="G102" s="360" t="str">
        <f>IF('2'!M158&lt;&gt;"",'2'!M158,"")</f>
        <v/>
      </c>
      <c r="H102" s="166"/>
      <c r="I102" s="227"/>
      <c r="J102" s="228"/>
      <c r="K102" s="228"/>
      <c r="L102" s="228"/>
      <c r="M102" s="228"/>
      <c r="N102" s="229"/>
      <c r="O102" s="429" t="str">
        <f>'4'!X104</f>
        <v>[選択]</v>
      </c>
      <c r="P102" s="87"/>
    </row>
    <row r="103" spans="2:16" x14ac:dyDescent="0.45">
      <c r="B103" s="86"/>
      <c r="C103" s="351"/>
      <c r="D103" s="361"/>
      <c r="E103" s="392"/>
      <c r="F103" s="493"/>
      <c r="G103" s="361"/>
      <c r="H103" s="216"/>
      <c r="I103" s="217"/>
      <c r="J103" s="218"/>
      <c r="K103" s="218"/>
      <c r="L103" s="218"/>
      <c r="M103" s="218"/>
      <c r="N103" s="219"/>
      <c r="O103" s="431"/>
      <c r="P103" s="87"/>
    </row>
    <row r="104" spans="2:16" x14ac:dyDescent="0.45">
      <c r="B104" s="86"/>
      <c r="C104" s="351"/>
      <c r="D104" s="361"/>
      <c r="E104" s="392"/>
      <c r="F104" s="493"/>
      <c r="G104" s="361"/>
      <c r="H104" s="216"/>
      <c r="I104" s="217"/>
      <c r="J104" s="218"/>
      <c r="K104" s="218"/>
      <c r="L104" s="218"/>
      <c r="M104" s="218"/>
      <c r="N104" s="219"/>
      <c r="O104" s="431"/>
      <c r="P104" s="87"/>
    </row>
    <row r="105" spans="2:16" x14ac:dyDescent="0.45">
      <c r="B105" s="86"/>
      <c r="C105" s="351"/>
      <c r="D105" s="361"/>
      <c r="E105" s="392"/>
      <c r="F105" s="493"/>
      <c r="G105" s="361"/>
      <c r="H105" s="167"/>
      <c r="I105" s="220"/>
      <c r="J105" s="221"/>
      <c r="K105" s="221"/>
      <c r="L105" s="221"/>
      <c r="M105" s="221"/>
      <c r="N105" s="222"/>
      <c r="O105" s="431"/>
      <c r="P105" s="87"/>
    </row>
    <row r="106" spans="2:16" ht="15.6" thickBot="1" x14ac:dyDescent="0.5">
      <c r="B106" s="86"/>
      <c r="C106" s="352"/>
      <c r="D106" s="362"/>
      <c r="E106" s="418"/>
      <c r="F106" s="494"/>
      <c r="G106" s="362"/>
      <c r="H106" s="223"/>
      <c r="I106" s="224"/>
      <c r="J106" s="225"/>
      <c r="K106" s="225"/>
      <c r="L106" s="225"/>
      <c r="M106" s="225"/>
      <c r="N106" s="226"/>
      <c r="O106" s="432"/>
      <c r="P106" s="87"/>
    </row>
    <row r="107" spans="2:16" x14ac:dyDescent="0.45">
      <c r="B107" s="86"/>
      <c r="C107" s="350" t="str">
        <f>IF($A$1&gt;0,19,"")</f>
        <v/>
      </c>
      <c r="D107" s="360" t="str">
        <f>IF('1'!D31&lt;&gt;"",'1'!D31,"")</f>
        <v/>
      </c>
      <c r="E107" s="417" t="str">
        <f>'5'!E108</f>
        <v>ー</v>
      </c>
      <c r="F107" s="492" t="str">
        <f>IF('1'!E31&lt;&gt;"",'1'!E31,"")&amp;CHAR(10)&amp;IF('1'!F31&lt;&gt;"",'1'!F31,"")&amp;CHAR(10)&amp;IF('1'!G31&lt;&gt;"",'1'!G31,"")&amp;CHAR(10)&amp;IF('1'!H31&lt;&gt;"",'1'!H31,"")&amp;CHAR(10)&amp;IF('1'!I31&lt;&gt;"",'1'!I31,"")</f>
        <v xml:space="preserve">
</v>
      </c>
      <c r="G107" s="360" t="str">
        <f>IF('2'!M166&lt;&gt;"",'2'!M166,"")</f>
        <v/>
      </c>
      <c r="H107" s="166"/>
      <c r="I107" s="227"/>
      <c r="J107" s="228"/>
      <c r="K107" s="228"/>
      <c r="L107" s="228"/>
      <c r="M107" s="228"/>
      <c r="N107" s="229"/>
      <c r="O107" s="429" t="str">
        <f>'4'!X109</f>
        <v>[選択]</v>
      </c>
      <c r="P107" s="87"/>
    </row>
    <row r="108" spans="2:16" x14ac:dyDescent="0.45">
      <c r="B108" s="86"/>
      <c r="C108" s="351"/>
      <c r="D108" s="361"/>
      <c r="E108" s="392"/>
      <c r="F108" s="493"/>
      <c r="G108" s="361"/>
      <c r="H108" s="216"/>
      <c r="I108" s="217"/>
      <c r="J108" s="218"/>
      <c r="K108" s="218"/>
      <c r="L108" s="218"/>
      <c r="M108" s="218"/>
      <c r="N108" s="219"/>
      <c r="O108" s="431"/>
      <c r="P108" s="87"/>
    </row>
    <row r="109" spans="2:16" x14ac:dyDescent="0.45">
      <c r="B109" s="86"/>
      <c r="C109" s="351"/>
      <c r="D109" s="361"/>
      <c r="E109" s="392"/>
      <c r="F109" s="493"/>
      <c r="G109" s="361"/>
      <c r="H109" s="216"/>
      <c r="I109" s="217"/>
      <c r="J109" s="218"/>
      <c r="K109" s="218"/>
      <c r="L109" s="218"/>
      <c r="M109" s="218"/>
      <c r="N109" s="219"/>
      <c r="O109" s="431"/>
      <c r="P109" s="87"/>
    </row>
    <row r="110" spans="2:16" x14ac:dyDescent="0.45">
      <c r="B110" s="86"/>
      <c r="C110" s="351"/>
      <c r="D110" s="361"/>
      <c r="E110" s="392"/>
      <c r="F110" s="493"/>
      <c r="G110" s="361"/>
      <c r="H110" s="167"/>
      <c r="I110" s="220"/>
      <c r="J110" s="221"/>
      <c r="K110" s="221"/>
      <c r="L110" s="221"/>
      <c r="M110" s="221"/>
      <c r="N110" s="222"/>
      <c r="O110" s="431"/>
      <c r="P110" s="87"/>
    </row>
    <row r="111" spans="2:16" ht="15.6" thickBot="1" x14ac:dyDescent="0.5">
      <c r="B111" s="86"/>
      <c r="C111" s="352"/>
      <c r="D111" s="362"/>
      <c r="E111" s="418"/>
      <c r="F111" s="494"/>
      <c r="G111" s="362"/>
      <c r="H111" s="223"/>
      <c r="I111" s="224"/>
      <c r="J111" s="225"/>
      <c r="K111" s="225"/>
      <c r="L111" s="225"/>
      <c r="M111" s="225"/>
      <c r="N111" s="226"/>
      <c r="O111" s="432"/>
      <c r="P111" s="87"/>
    </row>
    <row r="112" spans="2:16" x14ac:dyDescent="0.45">
      <c r="B112" s="86"/>
      <c r="C112" s="350" t="str">
        <f>IF($A$1&gt;0,20,"")</f>
        <v/>
      </c>
      <c r="D112" s="360" t="str">
        <f>IF('1'!D32&lt;&gt;"",'1'!D32,"")</f>
        <v/>
      </c>
      <c r="E112" s="417" t="str">
        <f>'5'!E113</f>
        <v>ー</v>
      </c>
      <c r="F112" s="492" t="str">
        <f>IF('1'!E32&lt;&gt;"",'1'!E32,"")&amp;CHAR(10)&amp;IF('1'!F32&lt;&gt;"",'1'!F32,"")&amp;CHAR(10)&amp;IF('1'!G32&lt;&gt;"",'1'!G32,"")&amp;CHAR(10)&amp;IF('1'!H32&lt;&gt;"",'1'!H32,"")&amp;CHAR(10)&amp;IF('1'!I32&lt;&gt;"",'1'!I32,"")</f>
        <v xml:space="preserve">
</v>
      </c>
      <c r="G112" s="360" t="str">
        <f>IF('2'!M174&lt;&gt;"",'2'!M174,"")</f>
        <v/>
      </c>
      <c r="H112" s="166"/>
      <c r="I112" s="227"/>
      <c r="J112" s="228"/>
      <c r="K112" s="228"/>
      <c r="L112" s="228"/>
      <c r="M112" s="228"/>
      <c r="N112" s="229"/>
      <c r="O112" s="429" t="str">
        <f>'4'!X114</f>
        <v>[選択]</v>
      </c>
      <c r="P112" s="87"/>
    </row>
    <row r="113" spans="2:16" x14ac:dyDescent="0.45">
      <c r="B113" s="86"/>
      <c r="C113" s="351"/>
      <c r="D113" s="361"/>
      <c r="E113" s="392"/>
      <c r="F113" s="493"/>
      <c r="G113" s="361"/>
      <c r="H113" s="216"/>
      <c r="I113" s="217"/>
      <c r="J113" s="218"/>
      <c r="K113" s="218"/>
      <c r="L113" s="218"/>
      <c r="M113" s="218"/>
      <c r="N113" s="219"/>
      <c r="O113" s="431"/>
      <c r="P113" s="87"/>
    </row>
    <row r="114" spans="2:16" x14ac:dyDescent="0.45">
      <c r="B114" s="86"/>
      <c r="C114" s="351"/>
      <c r="D114" s="361"/>
      <c r="E114" s="392"/>
      <c r="F114" s="493"/>
      <c r="G114" s="361"/>
      <c r="H114" s="216"/>
      <c r="I114" s="217"/>
      <c r="J114" s="218"/>
      <c r="K114" s="218"/>
      <c r="L114" s="218"/>
      <c r="M114" s="218"/>
      <c r="N114" s="219"/>
      <c r="O114" s="431"/>
      <c r="P114" s="87"/>
    </row>
    <row r="115" spans="2:16" x14ac:dyDescent="0.45">
      <c r="B115" s="86"/>
      <c r="C115" s="351"/>
      <c r="D115" s="361"/>
      <c r="E115" s="392"/>
      <c r="F115" s="493"/>
      <c r="G115" s="361"/>
      <c r="H115" s="167"/>
      <c r="I115" s="220"/>
      <c r="J115" s="221"/>
      <c r="K115" s="221"/>
      <c r="L115" s="221"/>
      <c r="M115" s="221"/>
      <c r="N115" s="222"/>
      <c r="O115" s="431"/>
      <c r="P115" s="87"/>
    </row>
    <row r="116" spans="2:16" ht="15.6" thickBot="1" x14ac:dyDescent="0.5">
      <c r="B116" s="86"/>
      <c r="C116" s="352"/>
      <c r="D116" s="362"/>
      <c r="E116" s="418"/>
      <c r="F116" s="494"/>
      <c r="G116" s="362"/>
      <c r="H116" s="223"/>
      <c r="I116" s="224"/>
      <c r="J116" s="225"/>
      <c r="K116" s="225"/>
      <c r="L116" s="225"/>
      <c r="M116" s="225"/>
      <c r="N116" s="226"/>
      <c r="O116" s="432"/>
      <c r="P116" s="87"/>
    </row>
    <row r="117" spans="2:16" s="84" customFormat="1" x14ac:dyDescent="0.45">
      <c r="B117" s="90"/>
      <c r="C117" s="91"/>
      <c r="D117" s="91"/>
      <c r="E117" s="91"/>
      <c r="F117" s="91"/>
      <c r="G117" s="91"/>
      <c r="H117" s="91"/>
      <c r="I117" s="91"/>
      <c r="J117" s="91"/>
      <c r="K117" s="91"/>
      <c r="L117" s="91"/>
      <c r="M117" s="91"/>
      <c r="N117" s="91"/>
      <c r="O117" s="91"/>
      <c r="P117" s="92"/>
    </row>
    <row r="118" spans="2:16" s="84" customFormat="1" x14ac:dyDescent="0.45"/>
  </sheetData>
  <mergeCells count="145">
    <mergeCell ref="O87:O91"/>
    <mergeCell ref="O92:O96"/>
    <mergeCell ref="O32:O36"/>
    <mergeCell ref="O37:O41"/>
    <mergeCell ref="O42:O46"/>
    <mergeCell ref="O47:O51"/>
    <mergeCell ref="O52:O56"/>
    <mergeCell ref="O57:O61"/>
    <mergeCell ref="O62:O66"/>
    <mergeCell ref="O67:O71"/>
    <mergeCell ref="F8:F9"/>
    <mergeCell ref="E8:E9"/>
    <mergeCell ref="O8:O9"/>
    <mergeCell ref="H8:H9"/>
    <mergeCell ref="I8:N8"/>
    <mergeCell ref="O22:O26"/>
    <mergeCell ref="E22:E26"/>
    <mergeCell ref="F22:F26"/>
    <mergeCell ref="C10:C12"/>
    <mergeCell ref="D10:D12"/>
    <mergeCell ref="F10:F12"/>
    <mergeCell ref="E10:E12"/>
    <mergeCell ref="C15:C16"/>
    <mergeCell ref="D15:D16"/>
    <mergeCell ref="F15:F16"/>
    <mergeCell ref="E15:E16"/>
    <mergeCell ref="I15:N15"/>
    <mergeCell ref="C17:C21"/>
    <mergeCell ref="C22:C26"/>
    <mergeCell ref="C8:C9"/>
    <mergeCell ref="D8:D9"/>
    <mergeCell ref="D17:D21"/>
    <mergeCell ref="F17:F21"/>
    <mergeCell ref="O27:O31"/>
    <mergeCell ref="F112:F116"/>
    <mergeCell ref="F82:F86"/>
    <mergeCell ref="F87:F91"/>
    <mergeCell ref="F92:F96"/>
    <mergeCell ref="F97:F101"/>
    <mergeCell ref="F102:F106"/>
    <mergeCell ref="F107:F111"/>
    <mergeCell ref="F67:F71"/>
    <mergeCell ref="F72:F76"/>
    <mergeCell ref="F77:F81"/>
    <mergeCell ref="F52:F56"/>
    <mergeCell ref="F57:F61"/>
    <mergeCell ref="F62:F66"/>
    <mergeCell ref="G37:G41"/>
    <mergeCell ref="G42:G46"/>
    <mergeCell ref="G47:G51"/>
    <mergeCell ref="O102:O106"/>
    <mergeCell ref="O107:O111"/>
    <mergeCell ref="O112:O116"/>
    <mergeCell ref="O72:O76"/>
    <mergeCell ref="O77:O81"/>
    <mergeCell ref="O97:O101"/>
    <mergeCell ref="O82:O86"/>
    <mergeCell ref="E112:E116"/>
    <mergeCell ref="F37:F41"/>
    <mergeCell ref="F42:F46"/>
    <mergeCell ref="D37:D41"/>
    <mergeCell ref="D42:D46"/>
    <mergeCell ref="D47:D51"/>
    <mergeCell ref="D52:D56"/>
    <mergeCell ref="D57:D61"/>
    <mergeCell ref="D62:D66"/>
    <mergeCell ref="D67:D71"/>
    <mergeCell ref="D72:D76"/>
    <mergeCell ref="D77:D81"/>
    <mergeCell ref="E37:E41"/>
    <mergeCell ref="E42:E46"/>
    <mergeCell ref="F47:F51"/>
    <mergeCell ref="E82:E86"/>
    <mergeCell ref="E87:E91"/>
    <mergeCell ref="E72:E76"/>
    <mergeCell ref="E67:E71"/>
    <mergeCell ref="D92:D96"/>
    <mergeCell ref="D87:D91"/>
    <mergeCell ref="D82:D86"/>
    <mergeCell ref="D107:D111"/>
    <mergeCell ref="D112:D116"/>
    <mergeCell ref="C37:C41"/>
    <mergeCell ref="C42:C46"/>
    <mergeCell ref="C112:C116"/>
    <mergeCell ref="C107:C111"/>
    <mergeCell ref="C102:C106"/>
    <mergeCell ref="C97:C101"/>
    <mergeCell ref="C92:C96"/>
    <mergeCell ref="C62:C66"/>
    <mergeCell ref="C57:C61"/>
    <mergeCell ref="C52:C56"/>
    <mergeCell ref="C47:C51"/>
    <mergeCell ref="C87:C91"/>
    <mergeCell ref="C82:C86"/>
    <mergeCell ref="C77:C81"/>
    <mergeCell ref="C72:C76"/>
    <mergeCell ref="C67:C71"/>
    <mergeCell ref="E102:E106"/>
    <mergeCell ref="E107:E111"/>
    <mergeCell ref="E17:E21"/>
    <mergeCell ref="F32:F36"/>
    <mergeCell ref="E92:E96"/>
    <mergeCell ref="D102:D106"/>
    <mergeCell ref="G112:G116"/>
    <mergeCell ref="G8:G9"/>
    <mergeCell ref="G10:G12"/>
    <mergeCell ref="G52:G56"/>
    <mergeCell ref="G62:G66"/>
    <mergeCell ref="G57:G61"/>
    <mergeCell ref="G67:G71"/>
    <mergeCell ref="G72:G76"/>
    <mergeCell ref="G77:G81"/>
    <mergeCell ref="G82:G86"/>
    <mergeCell ref="G87:G91"/>
    <mergeCell ref="G92:G96"/>
    <mergeCell ref="G97:G101"/>
    <mergeCell ref="G102:G106"/>
    <mergeCell ref="G107:G111"/>
    <mergeCell ref="E77:E81"/>
    <mergeCell ref="E47:E51"/>
    <mergeCell ref="E52:E56"/>
    <mergeCell ref="E57:E61"/>
    <mergeCell ref="E62:E66"/>
    <mergeCell ref="D97:D101"/>
    <mergeCell ref="E97:E101"/>
    <mergeCell ref="B3:P3"/>
    <mergeCell ref="G15:G16"/>
    <mergeCell ref="G17:G21"/>
    <mergeCell ref="G22:G26"/>
    <mergeCell ref="G27:G31"/>
    <mergeCell ref="G32:G36"/>
    <mergeCell ref="C27:C31"/>
    <mergeCell ref="C32:C36"/>
    <mergeCell ref="E32:E36"/>
    <mergeCell ref="D27:D31"/>
    <mergeCell ref="E27:E31"/>
    <mergeCell ref="F27:F31"/>
    <mergeCell ref="O10:O12"/>
    <mergeCell ref="O15:O16"/>
    <mergeCell ref="O17:O21"/>
    <mergeCell ref="D22:D26"/>
    <mergeCell ref="D5:J5"/>
    <mergeCell ref="D6:G6"/>
    <mergeCell ref="D32:D36"/>
    <mergeCell ref="H15:H16"/>
  </mergeCells>
  <phoneticPr fontId="1"/>
  <hyperlinks>
    <hyperlink ref="N5" location="'８-2'!A1" display="入力後、次のシートに移動" xr:uid="{00000000-0004-0000-0800-000000000000}"/>
    <hyperlink ref="N6" location="引き金事象チェックシート!A1" display="引き金事象チェックシートはコチラ" xr:uid="{00000000-0004-0000-0800-000001000000}"/>
    <hyperlink ref="D6:G6" location="'7-1'!A1" display="考えられるヒューマンエラーが、3つまでの場合はコチラ"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Z440"/>
  <sheetViews>
    <sheetView zoomScale="70" zoomScaleNormal="70" workbookViewId="0">
      <pane ySplit="14" topLeftCell="A15" activePane="bottomLeft" state="frozen"/>
      <selection pane="bottomLeft" activeCell="F10" sqref="F10:F13"/>
    </sheetView>
  </sheetViews>
  <sheetFormatPr defaultColWidth="0" defaultRowHeight="0" customHeight="1" zeroHeight="1" x14ac:dyDescent="0.45"/>
  <cols>
    <col min="1" max="2" width="2.69921875" style="14" customWidth="1"/>
    <col min="3" max="3" width="8.796875" style="14" customWidth="1"/>
    <col min="4" max="4" width="13.19921875" style="14" customWidth="1"/>
    <col min="5" max="5" width="16.69921875" style="14" customWidth="1"/>
    <col min="6" max="7" width="32" style="14" customWidth="1"/>
    <col min="8" max="8" width="4" style="14" customWidth="1"/>
    <col min="9" max="9" width="30.796875" style="14" customWidth="1"/>
    <col min="10" max="13" width="45.69921875" style="14" customWidth="1"/>
    <col min="14" max="14" width="10.69921875" style="14" customWidth="1"/>
    <col min="15" max="15" width="34.09765625" style="14" customWidth="1"/>
    <col min="16" max="17" width="2.69921875" style="14" customWidth="1"/>
    <col min="18" max="18" width="3.59765625" style="14" hidden="1" customWidth="1"/>
    <col min="19" max="78" width="0" style="14" hidden="1" customWidth="1"/>
    <col min="79" max="16384" width="8.796875" style="14" hidden="1"/>
  </cols>
  <sheetData>
    <row r="1" spans="1:78" ht="15" hidden="1" x14ac:dyDescent="0.45">
      <c r="A1" s="76">
        <f>'1'!E6</f>
        <v>0</v>
      </c>
      <c r="Q1" s="28"/>
      <c r="S1" s="46" t="str">
        <f>IF('7-1'!H17&lt;&gt;"",'7-1'!H17,"")</f>
        <v/>
      </c>
      <c r="T1" s="33" t="str">
        <f t="array" ref="T1">IFERROR(INDEX(S1:S21,SMALL(IF(S1:S21&lt;&gt;"",ROW(S1:S21)),ROW())),"")</f>
        <v/>
      </c>
      <c r="U1" s="14" t="s">
        <v>153</v>
      </c>
      <c r="V1" s="46" t="str">
        <f>IF('7-1'!H20&lt;&gt;"",'7-1'!H20,"")</f>
        <v/>
      </c>
      <c r="W1" s="33" t="str">
        <f t="array" ref="W1">IFERROR(INDEX(V1:V21,SMALL(IF(V1:V21&lt;&gt;"",ROW(V1:V21)),ROW())),"")</f>
        <v/>
      </c>
      <c r="X1" s="14" t="s">
        <v>154</v>
      </c>
      <c r="Y1" s="46" t="str">
        <f>IF('7-1'!H23&lt;&gt;"",'7-1'!H23,"")</f>
        <v/>
      </c>
      <c r="Z1" s="33" t="str">
        <f t="array" ref="Z1">IFERROR(INDEX(Y1:Y21,SMALL(IF(Y1:Y21&lt;&gt;"",ROW(Y1:Y21)),ROW())),"")</f>
        <v/>
      </c>
      <c r="AA1" s="14" t="s">
        <v>155</v>
      </c>
      <c r="AB1" s="46" t="str">
        <f>IF('7-1'!H26&lt;&gt;"",'7-1'!H26,"")</f>
        <v/>
      </c>
      <c r="AC1" s="33" t="str">
        <f t="array" ref="AC1">IFERROR(INDEX(AB1:AB21,SMALL(IF(AB1:AB21&lt;&gt;"",ROW(AB1:AB21)),ROW())),"")</f>
        <v/>
      </c>
      <c r="AD1" s="14" t="s">
        <v>156</v>
      </c>
      <c r="AE1" s="46" t="str">
        <f>IF('7-1'!H29&lt;&gt;"",'7-1'!H29,"")</f>
        <v/>
      </c>
      <c r="AF1" s="33" t="str">
        <f t="array" ref="AF1">IFERROR(INDEX(AE1:AE21,SMALL(IF(AE1:AE21&lt;&gt;"",ROW(AE1:AE21)),ROW())),"")</f>
        <v/>
      </c>
      <c r="AG1" s="14" t="s">
        <v>157</v>
      </c>
      <c r="AH1" s="46" t="str">
        <f>IF('7-1'!H32&lt;&gt;"",'7-1'!H32,"")</f>
        <v/>
      </c>
      <c r="AI1" s="33" t="str">
        <f t="array" ref="AI1">IFERROR(INDEX(AH1:AH21,SMALL(IF(AH1:AH21&lt;&gt;"",ROW(AH1:AH21)),ROW())),"")</f>
        <v/>
      </c>
      <c r="AJ1" s="14" t="s">
        <v>158</v>
      </c>
      <c r="AK1" s="46" t="str">
        <f>IF('7-1'!H35&lt;&gt;"",'7-1'!H35,"")</f>
        <v/>
      </c>
      <c r="AL1" s="33" t="str">
        <f t="array" ref="AL1">IFERROR(INDEX(AK1:AK21,SMALL(IF(AK1:AK21&lt;&gt;"",ROW(AK1:AK21)),ROW())),"")</f>
        <v/>
      </c>
      <c r="AM1" s="14" t="s">
        <v>159</v>
      </c>
      <c r="AN1" s="46" t="str">
        <f>IF('7-1'!H38&lt;&gt;"",'7-1'!H38,"")</f>
        <v/>
      </c>
      <c r="AO1" s="33" t="str">
        <f t="array" ref="AO1">IFERROR(INDEX(AN1:AN21,SMALL(IF(AN1:AN21&lt;&gt;"",ROW(AN1:AN21)),ROW())),"")</f>
        <v/>
      </c>
      <c r="AP1" s="14" t="s">
        <v>160</v>
      </c>
      <c r="AQ1" s="46" t="str">
        <f>IF('7-1'!H41&lt;&gt;"",'7-1'!H41,"")</f>
        <v/>
      </c>
      <c r="AR1" s="33" t="str">
        <f t="array" ref="AR1">IFERROR(INDEX(AQ1:AQ21,SMALL(IF(AQ1:AQ21&lt;&gt;"",ROW(AQ1:AQ21)),ROW())),"")</f>
        <v/>
      </c>
      <c r="AS1" s="14" t="s">
        <v>161</v>
      </c>
      <c r="AT1" s="46" t="str">
        <f>IF('7-1'!H44&lt;&gt;"",'7-1'!H44,"")</f>
        <v/>
      </c>
      <c r="AU1" s="33" t="str">
        <f t="array" ref="AU1">IFERROR(INDEX(AT1:AT21,SMALL(IF(AT1:AT21&lt;&gt;"",ROW(AT1:AT21)),ROW())),"")</f>
        <v/>
      </c>
      <c r="AV1" s="14" t="s">
        <v>162</v>
      </c>
      <c r="AW1" s="46" t="str">
        <f>IF('7-1'!H47&lt;&gt;"",'7-1'!H47,"")</f>
        <v/>
      </c>
      <c r="AX1" s="33" t="str">
        <f t="array" ref="AX1">IFERROR(INDEX(AW1:AW21,SMALL(IF(AW1:AW21&lt;&gt;"",ROW(AW1:AW21)),ROW())),"")</f>
        <v/>
      </c>
      <c r="AY1" s="14" t="s">
        <v>163</v>
      </c>
      <c r="AZ1" s="46" t="str">
        <f>IF('7-1'!H50&lt;&gt;"",'7-1'!H50,"")</f>
        <v/>
      </c>
      <c r="BA1" s="33" t="str">
        <f t="array" ref="BA1">IFERROR(INDEX(AZ1:AZ21,SMALL(IF(AZ1:AZ21&lt;&gt;"",ROW(AZ1:AZ21)),ROW())),"")</f>
        <v/>
      </c>
      <c r="BB1" s="14" t="s">
        <v>164</v>
      </c>
      <c r="BC1" s="46" t="str">
        <f>IF('7-1'!H53&lt;&gt;"",'7-1'!H53,"")</f>
        <v/>
      </c>
      <c r="BD1" s="33" t="str">
        <f t="array" ref="BD1">IFERROR(INDEX(BC1:BC21,SMALL(IF(BC1:BC21&lt;&gt;"",ROW(BC1:BC21)),ROW())),"")</f>
        <v/>
      </c>
      <c r="BE1" s="14" t="s">
        <v>165</v>
      </c>
      <c r="BF1" s="46" t="str">
        <f>IF('7-1'!H56&lt;&gt;"",'7-1'!H56,"")</f>
        <v/>
      </c>
      <c r="BG1" s="33" t="str">
        <f t="array" ref="BG1">IFERROR(INDEX(BF1:BF21,SMALL(IF(BF1:BF21&lt;&gt;"",ROW(BF1:BF21)),ROW())),"")</f>
        <v/>
      </c>
      <c r="BH1" s="14" t="s">
        <v>166</v>
      </c>
      <c r="BI1" s="46" t="str">
        <f>IF('7-1'!H59&lt;&gt;"",'7-1'!H59,"")</f>
        <v/>
      </c>
      <c r="BJ1" s="33" t="str">
        <f t="array" ref="BJ1">IFERROR(INDEX(BI1:BI21,SMALL(IF(BI1:BI21&lt;&gt;"",ROW(BI1:BI21)),ROW())),"")</f>
        <v/>
      </c>
      <c r="BK1" s="14" t="s">
        <v>167</v>
      </c>
      <c r="BL1" s="46" t="str">
        <f>IF('7-1'!H62&lt;&gt;"",'7-1'!H62,"")</f>
        <v/>
      </c>
      <c r="BM1" s="33" t="str">
        <f t="array" ref="BM1">IFERROR(INDEX(BL1:BL21,SMALL(IF(BL1:BL21&lt;&gt;"",ROW(BL1:BL21)),ROW())),"")</f>
        <v/>
      </c>
      <c r="BN1" s="14" t="s">
        <v>168</v>
      </c>
      <c r="BO1" s="46" t="str">
        <f>IF('7-1'!H65&lt;&gt;"",'7-1'!H65,"")</f>
        <v/>
      </c>
      <c r="BP1" s="33" t="str">
        <f t="array" ref="BP1">IFERROR(INDEX(BO1:BO21,SMALL(IF(BO1:BO21&lt;&gt;"",ROW(BO1:BO21)),ROW())),"")</f>
        <v/>
      </c>
      <c r="BQ1" s="14" t="s">
        <v>169</v>
      </c>
      <c r="BR1" s="46" t="str">
        <f>IF('7-1'!H68&lt;&gt;"",'7-1'!H68,"")</f>
        <v/>
      </c>
      <c r="BS1" s="33" t="str">
        <f t="array" ref="BS1">IFERROR(INDEX(BR1:BR21,SMALL(IF(BR1:BR21&lt;&gt;"",ROW(BR1:BR21)),ROW())),"")</f>
        <v/>
      </c>
      <c r="BT1" s="14" t="s">
        <v>170</v>
      </c>
      <c r="BU1" s="46" t="str">
        <f>IF('7-1'!H71&lt;&gt;"",'7-1'!H71,"")</f>
        <v/>
      </c>
      <c r="BV1" s="33" t="str">
        <f t="array" ref="BV1">IFERROR(INDEX(BU1:BU21,SMALL(IF(BU1:BU21&lt;&gt;"",ROW(BU1:BU21)),ROW())),"")</f>
        <v/>
      </c>
      <c r="BW1" s="14" t="s">
        <v>171</v>
      </c>
      <c r="BX1" s="46" t="str">
        <f>IF('7-1'!H74&lt;&gt;"",'7-1'!H74,"")</f>
        <v/>
      </c>
      <c r="BY1" s="33" t="str">
        <f t="array" ref="BY1">IFERROR(INDEX(BX1:BX21,SMALL(IF(BX1:BX21&lt;&gt;"",ROW(BX1:BX21)),ROW())),"")</f>
        <v/>
      </c>
      <c r="BZ1" s="14" t="s">
        <v>172</v>
      </c>
    </row>
    <row r="2" spans="1:78" ht="15" x14ac:dyDescent="0.45">
      <c r="Q2" s="28"/>
      <c r="S2" s="47" t="str">
        <f>IF('7-1'!H18&lt;&gt;"",'7-1'!H18,"")</f>
        <v/>
      </c>
      <c r="T2" s="34" t="str">
        <f t="array" ref="T2">IFERROR(INDEX(S1:S21,SMALL(IF(S1:S21&lt;&gt;"",ROW(S1:S21)),ROW())),"")</f>
        <v/>
      </c>
      <c r="V2" s="47" t="str">
        <f>IF('7-1'!H21&lt;&gt;"",'7-1'!H21,"")</f>
        <v/>
      </c>
      <c r="W2" s="34" t="str">
        <f t="array" ref="W2">IFERROR(INDEX(V1:V21,SMALL(IF(V1:V21&lt;&gt;"",ROW(V1:V21)),ROW())),"")</f>
        <v/>
      </c>
      <c r="Y2" s="47" t="str">
        <f>IF('7-1'!H24&lt;&gt;"",'7-1'!H24,"")</f>
        <v/>
      </c>
      <c r="Z2" s="34" t="str">
        <f t="array" ref="Z2">IFERROR(INDEX(Y1:Y21,SMALL(IF(Y1:Y21&lt;&gt;"",ROW(Y1:Y21)),ROW())),"")</f>
        <v/>
      </c>
      <c r="AB2" s="47" t="str">
        <f>IF('7-1'!H27&lt;&gt;"",'7-1'!H27,"")</f>
        <v/>
      </c>
      <c r="AC2" s="34" t="str">
        <f t="array" ref="AC2">IFERROR(INDEX(AB1:AB21,SMALL(IF(AB1:AB21&lt;&gt;"",ROW(AB1:AB21)),ROW())),"")</f>
        <v/>
      </c>
      <c r="AE2" s="47" t="str">
        <f>IF('7-1'!H30&lt;&gt;"",'7-1'!H30,"")</f>
        <v/>
      </c>
      <c r="AF2" s="34" t="str">
        <f t="array" ref="AF2">IFERROR(INDEX(AE1:AE21,SMALL(IF(AE1:AE21&lt;&gt;"",ROW(AE1:AE21)),ROW())),"")</f>
        <v/>
      </c>
      <c r="AH2" s="47" t="str">
        <f>IF('7-1'!H33&lt;&gt;"",'7-1'!H33,"")</f>
        <v/>
      </c>
      <c r="AI2" s="34" t="str">
        <f t="array" ref="AI2">IFERROR(INDEX(AH1:AH21,SMALL(IF(AH1:AH21&lt;&gt;"",ROW(AH1:AH21)),ROW())),"")</f>
        <v/>
      </c>
      <c r="AK2" s="47" t="str">
        <f>IF('7-1'!H36&lt;&gt;"",'7-1'!H36,"")</f>
        <v/>
      </c>
      <c r="AL2" s="34" t="str">
        <f t="array" ref="AL2">IFERROR(INDEX(AK1:AK21,SMALL(IF(AK1:AK21&lt;&gt;"",ROW(AK1:AK21)),ROW())),"")</f>
        <v/>
      </c>
      <c r="AN2" s="47" t="str">
        <f>IF('7-1'!H39&lt;&gt;"",'7-1'!H39,"")</f>
        <v/>
      </c>
      <c r="AO2" s="34" t="str">
        <f t="array" ref="AO2">IFERROR(INDEX(AN1:AN21,SMALL(IF(AN1:AN21&lt;&gt;"",ROW(AN1:AN21)),ROW())),"")</f>
        <v/>
      </c>
      <c r="AQ2" s="47" t="str">
        <f>IF('7-1'!H42&lt;&gt;"",'7-1'!H42,"")</f>
        <v/>
      </c>
      <c r="AR2" s="34" t="str">
        <f t="array" ref="AR2">IFERROR(INDEX(AQ1:AQ21,SMALL(IF(AQ1:AQ21&lt;&gt;"",ROW(AQ1:AQ21)),ROW())),"")</f>
        <v/>
      </c>
      <c r="AT2" s="47" t="str">
        <f>IF('7-1'!H45&lt;&gt;"",'7-1'!H45,"")</f>
        <v/>
      </c>
      <c r="AU2" s="34" t="str">
        <f t="array" ref="AU2">IFERROR(INDEX(AT1:AT21,SMALL(IF(AT1:AT21&lt;&gt;"",ROW(AT1:AT21)),ROW())),"")</f>
        <v/>
      </c>
      <c r="AW2" s="47" t="str">
        <f>IF('7-1'!H48&lt;&gt;"",'7-1'!H48,"")</f>
        <v/>
      </c>
      <c r="AX2" s="34" t="str">
        <f t="array" ref="AX2">IFERROR(INDEX(AW1:AW21,SMALL(IF(AW1:AW21&lt;&gt;"",ROW(AW1:AW21)),ROW())),"")</f>
        <v/>
      </c>
      <c r="AZ2" s="47" t="str">
        <f>IF('7-1'!H51&lt;&gt;"",'7-1'!H51,"")</f>
        <v/>
      </c>
      <c r="BA2" s="34" t="str">
        <f t="array" ref="BA2">IFERROR(INDEX(AZ1:AZ21,SMALL(IF(AZ1:AZ21&lt;&gt;"",ROW(AZ1:AZ21)),ROW())),"")</f>
        <v/>
      </c>
      <c r="BC2" s="47" t="str">
        <f>IF('7-1'!H54&lt;&gt;"",'7-1'!H54,"")</f>
        <v/>
      </c>
      <c r="BD2" s="34" t="str">
        <f t="array" ref="BD2">IFERROR(INDEX(BC1:BC21,SMALL(IF(BC1:BC21&lt;&gt;"",ROW(BC1:BC21)),ROW())),"")</f>
        <v/>
      </c>
      <c r="BF2" s="47" t="str">
        <f>IF('7-1'!H57&lt;&gt;"",'7-1'!H57,"")</f>
        <v/>
      </c>
      <c r="BG2" s="34" t="str">
        <f t="array" ref="BG2">IFERROR(INDEX(BF1:BF21,SMALL(IF(BF1:BF21&lt;&gt;"",ROW(BF1:BF21)),ROW())),"")</f>
        <v/>
      </c>
      <c r="BI2" s="47" t="str">
        <f>IF('7-1'!H60&lt;&gt;"",'7-1'!H60,"")</f>
        <v/>
      </c>
      <c r="BJ2" s="34" t="str">
        <f t="array" ref="BJ2">IFERROR(INDEX(BI1:BI21,SMALL(IF(BI1:BI21&lt;&gt;"",ROW(BI1:BI21)),ROW())),"")</f>
        <v/>
      </c>
      <c r="BL2" s="47" t="str">
        <f>IF('7-1'!H63&lt;&gt;"",'7-1'!H63,"")</f>
        <v/>
      </c>
      <c r="BM2" s="34" t="str">
        <f t="array" ref="BM2">IFERROR(INDEX(BL1:BL21,SMALL(IF(BL1:BL21&lt;&gt;"",ROW(BL1:BL21)),ROW())),"")</f>
        <v/>
      </c>
      <c r="BO2" s="47" t="str">
        <f>IF('7-1'!H66&lt;&gt;"",'7-1'!H66,"")</f>
        <v/>
      </c>
      <c r="BP2" s="34" t="str">
        <f t="array" ref="BP2">IFERROR(INDEX(BO1:BO21,SMALL(IF(BO1:BO21&lt;&gt;"",ROW(BO1:BO21)),ROW())),"")</f>
        <v/>
      </c>
      <c r="BR2" s="47" t="str">
        <f>IF('7-1'!H69&lt;&gt;"",'7-1'!H69,"")</f>
        <v/>
      </c>
      <c r="BS2" s="34" t="str">
        <f t="array" ref="BS2">IFERROR(INDEX(BR1:BR21,SMALL(IF(BR1:BR21&lt;&gt;"",ROW(BR1:BR21)),ROW())),"")</f>
        <v/>
      </c>
      <c r="BU2" s="47" t="str">
        <f>IF('7-1'!H72&lt;&gt;"",'7-1'!H72,"")</f>
        <v/>
      </c>
      <c r="BV2" s="34" t="str">
        <f t="array" ref="BV2">IFERROR(INDEX(BU1:BU21,SMALL(IF(BU1:BU21&lt;&gt;"",ROW(BU1:BU21)),ROW())),"")</f>
        <v/>
      </c>
      <c r="BX2" s="47" t="str">
        <f>IF('7-1'!H75&lt;&gt;"",'7-1'!H75,"")</f>
        <v/>
      </c>
      <c r="BY2" s="34" t="str">
        <f t="array" ref="BY2">IFERROR(INDEX(BX1:BX21,SMALL(IF(BX1:BX21&lt;&gt;"",ROW(BX1:BX21)),ROW())),"")</f>
        <v/>
      </c>
    </row>
    <row r="3" spans="1:78" ht="46.8" customHeight="1" x14ac:dyDescent="0.45">
      <c r="B3" s="469" t="s">
        <v>239</v>
      </c>
      <c r="C3" s="329"/>
      <c r="D3" s="329"/>
      <c r="E3" s="329"/>
      <c r="F3" s="329"/>
      <c r="G3" s="329"/>
      <c r="H3" s="329"/>
      <c r="I3" s="329"/>
      <c r="J3" s="329"/>
      <c r="K3" s="329"/>
      <c r="L3" s="329"/>
      <c r="M3" s="329"/>
      <c r="N3" s="329"/>
      <c r="O3" s="329"/>
      <c r="P3" s="330"/>
      <c r="Q3" s="28"/>
      <c r="S3" s="47" t="str">
        <f>IF('7-1'!H19&lt;&gt;"",'7-1'!H19,"")</f>
        <v/>
      </c>
      <c r="T3" s="34" t="str">
        <f t="array" ref="T3">IFERROR(INDEX(S1:S21,SMALL(IF(S1:S21&lt;&gt;"",ROW(S1:S21)),ROW())),"")</f>
        <v/>
      </c>
      <c r="V3" s="47" t="str">
        <f>IF('7-1'!H22&lt;&gt;"",'7-1'!H22,"")</f>
        <v/>
      </c>
      <c r="W3" s="34" t="str">
        <f t="array" ref="W3">IFERROR(INDEX(V1:V21,SMALL(IF(V1:V21&lt;&gt;"",ROW(V1:V21)),ROW())),"")</f>
        <v/>
      </c>
      <c r="Y3" s="47" t="str">
        <f>IF('7-1'!H25&lt;&gt;"",'7-1'!H25,"")</f>
        <v/>
      </c>
      <c r="Z3" s="34" t="str">
        <f t="array" ref="Z3">IFERROR(INDEX(Y1:Y21,SMALL(IF(Y1:Y21&lt;&gt;"",ROW(Y1:Y21)),ROW())),"")</f>
        <v/>
      </c>
      <c r="AB3" s="47" t="str">
        <f>IF('7-1'!H28&lt;&gt;"",'7-1'!H28,"")</f>
        <v/>
      </c>
      <c r="AC3" s="34" t="str">
        <f t="array" ref="AC3">IFERROR(INDEX(AB1:AB21,SMALL(IF(AB1:AB21&lt;&gt;"",ROW(AB1:AB21)),ROW())),"")</f>
        <v/>
      </c>
      <c r="AE3" s="47" t="str">
        <f>IF('7-1'!H31&lt;&gt;"",'7-1'!H31,"")</f>
        <v/>
      </c>
      <c r="AF3" s="34" t="str">
        <f t="array" ref="AF3">IFERROR(INDEX(AE1:AE21,SMALL(IF(AE1:AE21&lt;&gt;"",ROW(AE1:AE21)),ROW())),"")</f>
        <v/>
      </c>
      <c r="AH3" s="47" t="str">
        <f>IF('7-1'!H34&lt;&gt;"",'7-1'!H34,"")</f>
        <v/>
      </c>
      <c r="AI3" s="34" t="str">
        <f t="array" ref="AI3">IFERROR(INDEX(AH1:AH21,SMALL(IF(AH1:AH21&lt;&gt;"",ROW(AH1:AH21)),ROW())),"")</f>
        <v/>
      </c>
      <c r="AK3" s="47" t="str">
        <f>IF('7-1'!H37&lt;&gt;"",'7-1'!H37,"")</f>
        <v/>
      </c>
      <c r="AL3" s="34" t="str">
        <f t="array" ref="AL3">IFERROR(INDEX(AK1:AK21,SMALL(IF(AK1:AK21&lt;&gt;"",ROW(AK1:AK21)),ROW())),"")</f>
        <v/>
      </c>
      <c r="AN3" s="47" t="str">
        <f>IF('7-1'!H40&lt;&gt;"",'7-1'!H40,"")</f>
        <v/>
      </c>
      <c r="AO3" s="34" t="str">
        <f t="array" ref="AO3">IFERROR(INDEX(AN1:AN21,SMALL(IF(AN1:AN21&lt;&gt;"",ROW(AN1:AN21)),ROW())),"")</f>
        <v/>
      </c>
      <c r="AQ3" s="47" t="str">
        <f>IF('7-1'!H43&lt;&gt;"",'7-1'!H43,"")</f>
        <v/>
      </c>
      <c r="AR3" s="34" t="str">
        <f t="array" ref="AR3">IFERROR(INDEX(AQ1:AQ21,SMALL(IF(AQ1:AQ21&lt;&gt;"",ROW(AQ1:AQ21)),ROW())),"")</f>
        <v/>
      </c>
      <c r="AT3" s="47" t="str">
        <f>IF('7-1'!H46&lt;&gt;"",'7-1'!H46,"")</f>
        <v/>
      </c>
      <c r="AU3" s="34" t="str">
        <f t="array" ref="AU3">IFERROR(INDEX(AT1:AT21,SMALL(IF(AT1:AT21&lt;&gt;"",ROW(AT1:AT21)),ROW())),"")</f>
        <v/>
      </c>
      <c r="AW3" s="47" t="str">
        <f>IF('7-1'!H49&lt;&gt;"",'7-1'!H49,"")</f>
        <v/>
      </c>
      <c r="AX3" s="34" t="str">
        <f t="array" ref="AX3">IFERROR(INDEX(AW1:AW21,SMALL(IF(AW1:AW21&lt;&gt;"",ROW(AW1:AW21)),ROW())),"")</f>
        <v/>
      </c>
      <c r="AZ3" s="47" t="str">
        <f>IF('7-1'!H52&lt;&gt;"",'7-1'!H52,"")</f>
        <v/>
      </c>
      <c r="BA3" s="34" t="str">
        <f t="array" ref="BA3">IFERROR(INDEX(AZ1:AZ21,SMALL(IF(AZ1:AZ21&lt;&gt;"",ROW(AZ1:AZ21)),ROW())),"")</f>
        <v/>
      </c>
      <c r="BC3" s="47" t="str">
        <f>IF('7-1'!H55&lt;&gt;"",'7-1'!H55,"")</f>
        <v/>
      </c>
      <c r="BD3" s="34" t="str">
        <f t="array" ref="BD3">IFERROR(INDEX(BC1:BC21,SMALL(IF(BC1:BC21&lt;&gt;"",ROW(BC1:BC21)),ROW())),"")</f>
        <v/>
      </c>
      <c r="BF3" s="47" t="str">
        <f>IF('7-1'!H58&lt;&gt;"",'7-1'!H58,"")</f>
        <v/>
      </c>
      <c r="BG3" s="34" t="str">
        <f t="array" ref="BG3">IFERROR(INDEX(BF1:BF21,SMALL(IF(BF1:BF21&lt;&gt;"",ROW(BF1:BF21)),ROW())),"")</f>
        <v/>
      </c>
      <c r="BI3" s="47" t="str">
        <f>IF('7-1'!H61&lt;&gt;"",'7-1'!H61,"")</f>
        <v/>
      </c>
      <c r="BJ3" s="34" t="str">
        <f t="array" ref="BJ3">IFERROR(INDEX(BI1:BI21,SMALL(IF(BI1:BI21&lt;&gt;"",ROW(BI1:BI21)),ROW())),"")</f>
        <v/>
      </c>
      <c r="BL3" s="47" t="str">
        <f>IF('7-1'!H64&lt;&gt;"",'7-1'!H64,"")</f>
        <v/>
      </c>
      <c r="BM3" s="34" t="str">
        <f t="array" ref="BM3">IFERROR(INDEX(BL1:BL21,SMALL(IF(BL1:BL21&lt;&gt;"",ROW(BL1:BL21)),ROW())),"")</f>
        <v/>
      </c>
      <c r="BO3" s="47" t="str">
        <f>IF('7-1'!H67&lt;&gt;"",'7-1'!H67,"")</f>
        <v/>
      </c>
      <c r="BP3" s="34" t="str">
        <f t="array" ref="BP3">IFERROR(INDEX(BO1:BO21,SMALL(IF(BO1:BO21&lt;&gt;"",ROW(BO1:BO21)),ROW())),"")</f>
        <v/>
      </c>
      <c r="BR3" s="47" t="str">
        <f>IF('7-1'!H70&lt;&gt;"",'7-1'!H70,"")</f>
        <v/>
      </c>
      <c r="BS3" s="34" t="str">
        <f t="array" ref="BS3">IFERROR(INDEX(BR1:BR21,SMALL(IF(BR1:BR21&lt;&gt;"",ROW(BR1:BR21)),ROW())),"")</f>
        <v/>
      </c>
      <c r="BU3" s="47" t="str">
        <f>IF('7-1'!H73&lt;&gt;"",'7-1'!H73,"")</f>
        <v/>
      </c>
      <c r="BV3" s="34" t="str">
        <f t="array" ref="BV3">IFERROR(INDEX(BU1:BU21,SMALL(IF(BU1:BU21&lt;&gt;"",ROW(BU1:BU21)),ROW())),"")</f>
        <v/>
      </c>
      <c r="BX3" s="47" t="str">
        <f>IF('7-1'!H76&lt;&gt;"",'7-1'!H76,"")</f>
        <v/>
      </c>
      <c r="BY3" s="34" t="str">
        <f t="array" ref="BY3">IFERROR(INDEX(BX1:BX21,SMALL(IF(BX1:BX21&lt;&gt;"",ROW(BX1:BX21)),ROW())),"")</f>
        <v/>
      </c>
    </row>
    <row r="4" spans="1:78" ht="15" x14ac:dyDescent="0.45">
      <c r="B4" s="4"/>
      <c r="C4" s="5"/>
      <c r="D4" s="5"/>
      <c r="E4" s="5"/>
      <c r="F4" s="5"/>
      <c r="G4" s="5"/>
      <c r="H4" s="5"/>
      <c r="I4" s="5"/>
      <c r="J4" s="5"/>
      <c r="K4" s="5"/>
      <c r="L4" s="5"/>
      <c r="M4" s="5"/>
      <c r="N4" s="5"/>
      <c r="O4" s="5"/>
      <c r="P4" s="6"/>
      <c r="Q4" s="28"/>
      <c r="S4" s="47" t="str">
        <f>IF('7-1'!I17&lt;&gt;"",'7-1'!I17,"")</f>
        <v/>
      </c>
      <c r="T4" s="34" t="str">
        <f t="array" ref="T4">IFERROR(INDEX(S1:S21,SMALL(IF(S1:S21&lt;&gt;"",ROW(S1:S21)),ROW())),"")</f>
        <v/>
      </c>
      <c r="V4" s="47" t="str">
        <f>IF('7-1'!I20&lt;&gt;"",'7-1'!I20,"")</f>
        <v/>
      </c>
      <c r="W4" s="34" t="str">
        <f t="array" ref="W4">IFERROR(INDEX(V1:V21,SMALL(IF(V1:V21&lt;&gt;"",ROW(V1:V21)),ROW())),"")</f>
        <v/>
      </c>
      <c r="Y4" s="47" t="str">
        <f>IF('7-1'!I23&lt;&gt;"",'7-1'!I23,"")</f>
        <v/>
      </c>
      <c r="Z4" s="34" t="str">
        <f t="array" ref="Z4">IFERROR(INDEX(Y1:Y21,SMALL(IF(Y1:Y21&lt;&gt;"",ROW(Y1:Y21)),ROW())),"")</f>
        <v/>
      </c>
      <c r="AB4" s="47" t="str">
        <f>IF('7-1'!I26&lt;&gt;"",'7-1'!I26,"")</f>
        <v/>
      </c>
      <c r="AC4" s="34" t="str">
        <f t="array" ref="AC4">IFERROR(INDEX(AB1:AB21,SMALL(IF(AB1:AB21&lt;&gt;"",ROW(AB1:AB21)),ROW())),"")</f>
        <v/>
      </c>
      <c r="AE4" s="47" t="str">
        <f>IF('7-1'!I29&lt;&gt;"",'7-1'!I29,"")</f>
        <v/>
      </c>
      <c r="AF4" s="34" t="str">
        <f t="array" ref="AF4">IFERROR(INDEX(AE1:AE21,SMALL(IF(AE1:AE21&lt;&gt;"",ROW(AE1:AE21)),ROW())),"")</f>
        <v/>
      </c>
      <c r="AH4" s="47" t="str">
        <f>IF('7-1'!I32&lt;&gt;"",'7-1'!I32,"")</f>
        <v/>
      </c>
      <c r="AI4" s="34" t="str">
        <f t="array" ref="AI4">IFERROR(INDEX(AH1:AH21,SMALL(IF(AH1:AH21&lt;&gt;"",ROW(AH1:AH21)),ROW())),"")</f>
        <v/>
      </c>
      <c r="AK4" s="47" t="str">
        <f>IF('7-1'!I35&lt;&gt;"",'7-1'!I35,"")</f>
        <v/>
      </c>
      <c r="AL4" s="34" t="str">
        <f t="array" ref="AL4">IFERROR(INDEX(AK1:AK21,SMALL(IF(AK1:AK21&lt;&gt;"",ROW(AK1:AK21)),ROW())),"")</f>
        <v/>
      </c>
      <c r="AN4" s="47" t="str">
        <f>IF('7-1'!I38&lt;&gt;"",'7-1'!I38,"")</f>
        <v/>
      </c>
      <c r="AO4" s="34" t="str">
        <f t="array" ref="AO4">IFERROR(INDEX(AN1:AN21,SMALL(IF(AN1:AN21&lt;&gt;"",ROW(AN1:AN21)),ROW())),"")</f>
        <v/>
      </c>
      <c r="AQ4" s="47" t="str">
        <f>IF('7-1'!I41&lt;&gt;"",'7-1'!I41,"")</f>
        <v/>
      </c>
      <c r="AR4" s="34" t="str">
        <f t="array" ref="AR4">IFERROR(INDEX(AQ1:AQ21,SMALL(IF(AQ1:AQ21&lt;&gt;"",ROW(AQ1:AQ21)),ROW())),"")</f>
        <v/>
      </c>
      <c r="AT4" s="47" t="str">
        <f>IF('7-1'!I44&lt;&gt;"",'7-1'!I44,"")</f>
        <v/>
      </c>
      <c r="AU4" s="34" t="str">
        <f t="array" ref="AU4">IFERROR(INDEX(AT1:AT21,SMALL(IF(AT1:AT21&lt;&gt;"",ROW(AT1:AT21)),ROW())),"")</f>
        <v/>
      </c>
      <c r="AW4" s="47" t="str">
        <f>IF('7-1'!I47&lt;&gt;"",'7-1'!I47,"")</f>
        <v/>
      </c>
      <c r="AX4" s="34" t="str">
        <f t="array" ref="AX4">IFERROR(INDEX(AW1:AW21,SMALL(IF(AW1:AW21&lt;&gt;"",ROW(AW1:AW21)),ROW())),"")</f>
        <v/>
      </c>
      <c r="AZ4" s="47" t="str">
        <f>IF('7-1'!I50&lt;&gt;"",'7-1'!I50,"")</f>
        <v/>
      </c>
      <c r="BA4" s="34" t="str">
        <f t="array" ref="BA4">IFERROR(INDEX(AZ1:AZ21,SMALL(IF(AZ1:AZ21&lt;&gt;"",ROW(AZ1:AZ21)),ROW())),"")</f>
        <v/>
      </c>
      <c r="BC4" s="47" t="str">
        <f>IF('7-1'!I53&lt;&gt;"",'7-1'!I53,"")</f>
        <v/>
      </c>
      <c r="BD4" s="34" t="str">
        <f t="array" ref="BD4">IFERROR(INDEX(BC1:BC21,SMALL(IF(BC1:BC21&lt;&gt;"",ROW(BC1:BC21)),ROW())),"")</f>
        <v/>
      </c>
      <c r="BF4" s="47" t="str">
        <f>IF('7-1'!I56&lt;&gt;"",'7-1'!I56,"")</f>
        <v/>
      </c>
      <c r="BG4" s="34" t="str">
        <f t="array" ref="BG4">IFERROR(INDEX(BF1:BF21,SMALL(IF(BF1:BF21&lt;&gt;"",ROW(BF1:BF21)),ROW())),"")</f>
        <v/>
      </c>
      <c r="BI4" s="47" t="str">
        <f>IF('7-1'!I59&lt;&gt;"",'7-1'!I59,"")</f>
        <v/>
      </c>
      <c r="BJ4" s="34" t="str">
        <f t="array" ref="BJ4">IFERROR(INDEX(BI1:BI21,SMALL(IF(BI1:BI21&lt;&gt;"",ROW(BI1:BI21)),ROW())),"")</f>
        <v/>
      </c>
      <c r="BL4" s="47" t="str">
        <f>IF('7-1'!I62&lt;&gt;"",'7-1'!I62,"")</f>
        <v/>
      </c>
      <c r="BM4" s="34" t="str">
        <f t="array" ref="BM4">IFERROR(INDEX(BL1:BL21,SMALL(IF(BL1:BL21&lt;&gt;"",ROW(BL1:BL21)),ROW())),"")</f>
        <v/>
      </c>
      <c r="BO4" s="47" t="str">
        <f>IF('7-1'!I65&lt;&gt;"",'7-1'!I65,"")</f>
        <v/>
      </c>
      <c r="BP4" s="34" t="str">
        <f t="array" ref="BP4">IFERROR(INDEX(BO1:BO21,SMALL(IF(BO1:BO21&lt;&gt;"",ROW(BO1:BO21)),ROW())),"")</f>
        <v/>
      </c>
      <c r="BR4" s="47" t="str">
        <f>IF('7-1'!I68&lt;&gt;"",'7-1'!I68,"")</f>
        <v/>
      </c>
      <c r="BS4" s="34" t="str">
        <f t="array" ref="BS4">IFERROR(INDEX(BR1:BR21,SMALL(IF(BR1:BR21&lt;&gt;"",ROW(BR1:BR21)),ROW())),"")</f>
        <v/>
      </c>
      <c r="BU4" s="47" t="str">
        <f>IF('7-1'!I71&lt;&gt;"",'7-1'!I71,"")</f>
        <v/>
      </c>
      <c r="BV4" s="34" t="str">
        <f t="array" ref="BV4">IFERROR(INDEX(BU1:BU21,SMALL(IF(BU1:BU21&lt;&gt;"",ROW(BU1:BU21)),ROW())),"")</f>
        <v/>
      </c>
      <c r="BX4" s="47" t="str">
        <f>IF('7-1'!I74&lt;&gt;"",'7-1'!I74,"")</f>
        <v/>
      </c>
      <c r="BY4" s="34" t="str">
        <f t="array" ref="BY4">IFERROR(INDEX(BX1:BX21,SMALL(IF(BX1:BX21&lt;&gt;"",ROW(BX1:BX21)),ROW())),"")</f>
        <v/>
      </c>
    </row>
    <row r="5" spans="1:78" ht="15" x14ac:dyDescent="0.45">
      <c r="B5" s="7"/>
      <c r="C5" s="8"/>
      <c r="D5" s="519" t="s">
        <v>289</v>
      </c>
      <c r="E5" s="520"/>
      <c r="F5" s="306"/>
      <c r="G5" s="306"/>
      <c r="H5" s="8"/>
      <c r="I5" s="8"/>
      <c r="J5" s="8"/>
      <c r="K5" s="8"/>
      <c r="L5" s="396" t="s">
        <v>105</v>
      </c>
      <c r="M5" s="396"/>
      <c r="N5" s="75"/>
      <c r="O5" s="10"/>
      <c r="P5" s="9"/>
      <c r="Q5" s="28"/>
      <c r="S5" s="47" t="str">
        <f>IF('7-1'!I18&lt;&gt;"",'7-1'!I18,"")</f>
        <v/>
      </c>
      <c r="T5" s="34" t="str">
        <f t="array" ref="T5">IFERROR(INDEX(S1:S21,SMALL(IF(S1:S21&lt;&gt;"",ROW(S1:S21)),ROW())),"")</f>
        <v/>
      </c>
      <c r="V5" s="47" t="str">
        <f>IF('7-1'!I21&lt;&gt;"",'7-1'!I21,"")</f>
        <v/>
      </c>
      <c r="W5" s="34" t="str">
        <f t="array" ref="W5">IFERROR(INDEX(V1:V21,SMALL(IF(V1:V21&lt;&gt;"",ROW(V1:V21)),ROW())),"")</f>
        <v/>
      </c>
      <c r="Y5" s="47" t="str">
        <f>IF('7-1'!I24&lt;&gt;"",'7-1'!I24,"")</f>
        <v/>
      </c>
      <c r="Z5" s="34" t="str">
        <f t="array" ref="Z5">IFERROR(INDEX(Y1:Y21,SMALL(IF(Y1:Y21&lt;&gt;"",ROW(Y1:Y21)),ROW())),"")</f>
        <v/>
      </c>
      <c r="AB5" s="47" t="str">
        <f>IF('7-1'!I27&lt;&gt;"",'7-1'!I27,"")</f>
        <v/>
      </c>
      <c r="AC5" s="34" t="str">
        <f t="array" ref="AC5">IFERROR(INDEX(AB1:AB21,SMALL(IF(AB1:AB21&lt;&gt;"",ROW(AB1:AB21)),ROW())),"")</f>
        <v/>
      </c>
      <c r="AE5" s="47" t="str">
        <f>IF('7-1'!I30&lt;&gt;"",'7-1'!I30,"")</f>
        <v/>
      </c>
      <c r="AF5" s="34" t="str">
        <f t="array" ref="AF5">IFERROR(INDEX(AE1:AE21,SMALL(IF(AE1:AE21&lt;&gt;"",ROW(AE1:AE21)),ROW())),"")</f>
        <v/>
      </c>
      <c r="AH5" s="47" t="str">
        <f>IF('7-1'!I33&lt;&gt;"",'7-1'!I33,"")</f>
        <v/>
      </c>
      <c r="AI5" s="34" t="str">
        <f t="array" ref="AI5">IFERROR(INDEX(AH1:AH21,SMALL(IF(AH1:AH21&lt;&gt;"",ROW(AH1:AH21)),ROW())),"")</f>
        <v/>
      </c>
      <c r="AK5" s="47" t="str">
        <f>IF('7-1'!I36&lt;&gt;"",'7-1'!I36,"")</f>
        <v/>
      </c>
      <c r="AL5" s="34" t="str">
        <f t="array" ref="AL5">IFERROR(INDEX(AK1:AK21,SMALL(IF(AK1:AK21&lt;&gt;"",ROW(AK1:AK21)),ROW())),"")</f>
        <v/>
      </c>
      <c r="AN5" s="47" t="str">
        <f>IF('7-1'!I39&lt;&gt;"",'7-1'!I39,"")</f>
        <v/>
      </c>
      <c r="AO5" s="34" t="str">
        <f t="array" ref="AO5">IFERROR(INDEX(AN1:AN21,SMALL(IF(AN1:AN21&lt;&gt;"",ROW(AN1:AN21)),ROW())),"")</f>
        <v/>
      </c>
      <c r="AQ5" s="47" t="str">
        <f>IF('7-1'!I42&lt;&gt;"",'7-1'!I42,"")</f>
        <v/>
      </c>
      <c r="AR5" s="34" t="str">
        <f t="array" ref="AR5">IFERROR(INDEX(AQ1:AQ21,SMALL(IF(AQ1:AQ21&lt;&gt;"",ROW(AQ1:AQ21)),ROW())),"")</f>
        <v/>
      </c>
      <c r="AT5" s="47" t="str">
        <f>IF('7-1'!I45&lt;&gt;"",'7-1'!I45,"")</f>
        <v/>
      </c>
      <c r="AU5" s="34" t="str">
        <f t="array" ref="AU5">IFERROR(INDEX(AT1:AT21,SMALL(IF(AT1:AT21&lt;&gt;"",ROW(AT1:AT21)),ROW())),"")</f>
        <v/>
      </c>
      <c r="AW5" s="47" t="str">
        <f>IF('7-1'!I48&lt;&gt;"",'7-1'!I48,"")</f>
        <v/>
      </c>
      <c r="AX5" s="34" t="str">
        <f t="array" ref="AX5">IFERROR(INDEX(AW1:AW21,SMALL(IF(AW1:AW21&lt;&gt;"",ROW(AW1:AW21)),ROW())),"")</f>
        <v/>
      </c>
      <c r="AZ5" s="47" t="str">
        <f>IF('7-1'!I51&lt;&gt;"",'7-1'!I51,"")</f>
        <v/>
      </c>
      <c r="BA5" s="34" t="str">
        <f t="array" ref="BA5">IFERROR(INDEX(AZ1:AZ21,SMALL(IF(AZ1:AZ21&lt;&gt;"",ROW(AZ1:AZ21)),ROW())),"")</f>
        <v/>
      </c>
      <c r="BC5" s="47" t="str">
        <f>IF('7-1'!I54&lt;&gt;"",'7-1'!I54,"")</f>
        <v/>
      </c>
      <c r="BD5" s="34" t="str">
        <f t="array" ref="BD5">IFERROR(INDEX(BC1:BC21,SMALL(IF(BC1:BC21&lt;&gt;"",ROW(BC1:BC21)),ROW())),"")</f>
        <v/>
      </c>
      <c r="BF5" s="47" t="str">
        <f>IF('7-1'!I57&lt;&gt;"",'7-1'!I57,"")</f>
        <v/>
      </c>
      <c r="BG5" s="34" t="str">
        <f t="array" ref="BG5">IFERROR(INDEX(BF1:BF21,SMALL(IF(BF1:BF21&lt;&gt;"",ROW(BF1:BF21)),ROW())),"")</f>
        <v/>
      </c>
      <c r="BI5" s="47" t="str">
        <f>IF('7-1'!I60&lt;&gt;"",'7-1'!I60,"")</f>
        <v/>
      </c>
      <c r="BJ5" s="34" t="str">
        <f t="array" ref="BJ5">IFERROR(INDEX(BI1:BI21,SMALL(IF(BI1:BI21&lt;&gt;"",ROW(BI1:BI21)),ROW())),"")</f>
        <v/>
      </c>
      <c r="BL5" s="47" t="str">
        <f>IF('7-1'!I63&lt;&gt;"",'7-1'!I63,"")</f>
        <v/>
      </c>
      <c r="BM5" s="34" t="str">
        <f t="array" ref="BM5">IFERROR(INDEX(BL1:BL21,SMALL(IF(BL1:BL21&lt;&gt;"",ROW(BL1:BL21)),ROW())),"")</f>
        <v/>
      </c>
      <c r="BO5" s="47" t="str">
        <f>IF('7-1'!I66&lt;&gt;"",'7-1'!I66,"")</f>
        <v/>
      </c>
      <c r="BP5" s="34" t="str">
        <f t="array" ref="BP5">IFERROR(INDEX(BO1:BO21,SMALL(IF(BO1:BO21&lt;&gt;"",ROW(BO1:BO21)),ROW())),"")</f>
        <v/>
      </c>
      <c r="BR5" s="47" t="str">
        <f>IF('7-1'!I69&lt;&gt;"",'7-1'!I69,"")</f>
        <v/>
      </c>
      <c r="BS5" s="34" t="str">
        <f t="array" ref="BS5">IFERROR(INDEX(BR1:BR21,SMALL(IF(BR1:BR21&lt;&gt;"",ROW(BR1:BR21)),ROW())),"")</f>
        <v/>
      </c>
      <c r="BU5" s="47" t="str">
        <f>IF('7-1'!I72&lt;&gt;"",'7-1'!I72,"")</f>
        <v/>
      </c>
      <c r="BV5" s="34" t="str">
        <f t="array" ref="BV5">IFERROR(INDEX(BU1:BU21,SMALL(IF(BU1:BU21&lt;&gt;"",ROW(BU1:BU21)),ROW())),"")</f>
        <v/>
      </c>
      <c r="BX5" s="47" t="str">
        <f>IF('7-1'!I75&lt;&gt;"",'7-1'!I75,"")</f>
        <v/>
      </c>
      <c r="BY5" s="34" t="str">
        <f t="array" ref="BY5">IFERROR(INDEX(BX1:BX21,SMALL(IF(BX1:BX21&lt;&gt;"",ROW(BX1:BX21)),ROW())),"")</f>
        <v/>
      </c>
    </row>
    <row r="6" spans="1:78" ht="15" x14ac:dyDescent="0.45">
      <c r="B6" s="7"/>
      <c r="C6" s="8"/>
      <c r="D6" s="8"/>
      <c r="E6" s="8"/>
      <c r="F6" s="8"/>
      <c r="G6" s="8"/>
      <c r="H6" s="8"/>
      <c r="I6" s="8"/>
      <c r="J6" s="8"/>
      <c r="K6" s="8"/>
      <c r="L6" s="433" t="s">
        <v>285</v>
      </c>
      <c r="M6" s="433"/>
      <c r="N6" s="10"/>
      <c r="O6" s="10"/>
      <c r="P6" s="9"/>
      <c r="Q6" s="28"/>
      <c r="S6" s="47" t="str">
        <f>IF('7-1'!I19&lt;&gt;"",'7-1'!I19,"")</f>
        <v/>
      </c>
      <c r="T6" s="34" t="str">
        <f t="array" ref="T6">IFERROR(INDEX(S1:S21,SMALL(IF(S1:S21&lt;&gt;"",ROW(S1:S21)),ROW())),"")</f>
        <v/>
      </c>
      <c r="V6" s="47" t="str">
        <f>IF('7-1'!I22&lt;&gt;"",'7-1'!I22,"")</f>
        <v/>
      </c>
      <c r="W6" s="34" t="str">
        <f t="array" ref="W6">IFERROR(INDEX(V1:V21,SMALL(IF(V1:V21&lt;&gt;"",ROW(V1:V21)),ROW())),"")</f>
        <v/>
      </c>
      <c r="Y6" s="47" t="str">
        <f>IF('7-1'!I25&lt;&gt;"",'7-1'!I25,"")</f>
        <v/>
      </c>
      <c r="Z6" s="34" t="str">
        <f t="array" ref="Z6">IFERROR(INDEX(Y1:Y21,SMALL(IF(Y1:Y21&lt;&gt;"",ROW(Y1:Y21)),ROW())),"")</f>
        <v/>
      </c>
      <c r="AB6" s="47" t="str">
        <f>IF('7-1'!I28&lt;&gt;"",'7-1'!I28,"")</f>
        <v/>
      </c>
      <c r="AC6" s="34" t="str">
        <f t="array" ref="AC6">IFERROR(INDEX(AB1:AB21,SMALL(IF(AB1:AB21&lt;&gt;"",ROW(AB1:AB21)),ROW())),"")</f>
        <v/>
      </c>
      <c r="AE6" s="47" t="str">
        <f>IF('7-1'!I31&lt;&gt;"",'7-1'!I31,"")</f>
        <v/>
      </c>
      <c r="AF6" s="34" t="str">
        <f t="array" ref="AF6">IFERROR(INDEX(AE1:AE21,SMALL(IF(AE1:AE21&lt;&gt;"",ROW(AE1:AE21)),ROW())),"")</f>
        <v/>
      </c>
      <c r="AH6" s="47" t="str">
        <f>IF('7-1'!I34&lt;&gt;"",'7-1'!I34,"")</f>
        <v/>
      </c>
      <c r="AI6" s="34" t="str">
        <f t="array" ref="AI6">IFERROR(INDEX(AH1:AH21,SMALL(IF(AH1:AH21&lt;&gt;"",ROW(AH1:AH21)),ROW())),"")</f>
        <v/>
      </c>
      <c r="AK6" s="47" t="str">
        <f>IF('7-1'!I37&lt;&gt;"",'7-1'!I37,"")</f>
        <v/>
      </c>
      <c r="AL6" s="34" t="str">
        <f t="array" ref="AL6">IFERROR(INDEX(AK1:AK21,SMALL(IF(AK1:AK21&lt;&gt;"",ROW(AK1:AK21)),ROW())),"")</f>
        <v/>
      </c>
      <c r="AN6" s="47" t="str">
        <f>IF('7-1'!I40&lt;&gt;"",'7-1'!I40,"")</f>
        <v/>
      </c>
      <c r="AO6" s="34" t="str">
        <f t="array" ref="AO6">IFERROR(INDEX(AN1:AN21,SMALL(IF(AN1:AN21&lt;&gt;"",ROW(AN1:AN21)),ROW())),"")</f>
        <v/>
      </c>
      <c r="AQ6" s="47" t="str">
        <f>IF('7-1'!I43&lt;&gt;"",'7-1'!I43,"")</f>
        <v/>
      </c>
      <c r="AR6" s="34" t="str">
        <f t="array" ref="AR6">IFERROR(INDEX(AQ1:AQ21,SMALL(IF(AQ1:AQ21&lt;&gt;"",ROW(AQ1:AQ21)),ROW())),"")</f>
        <v/>
      </c>
      <c r="AT6" s="47" t="str">
        <f>IF('7-1'!I46&lt;&gt;"",'7-1'!I46,"")</f>
        <v/>
      </c>
      <c r="AU6" s="34" t="str">
        <f t="array" ref="AU6">IFERROR(INDEX(AT1:AT21,SMALL(IF(AT1:AT21&lt;&gt;"",ROW(AT1:AT21)),ROW())),"")</f>
        <v/>
      </c>
      <c r="AW6" s="47" t="str">
        <f>IF('7-1'!I49&lt;&gt;"",'7-1'!I49,"")</f>
        <v/>
      </c>
      <c r="AX6" s="34" t="str">
        <f t="array" ref="AX6">IFERROR(INDEX(AW1:AW21,SMALL(IF(AW1:AW21&lt;&gt;"",ROW(AW1:AW21)),ROW())),"")</f>
        <v/>
      </c>
      <c r="AZ6" s="47" t="str">
        <f>IF('7-1'!I52&lt;&gt;"",'7-1'!I52,"")</f>
        <v/>
      </c>
      <c r="BA6" s="34" t="str">
        <f t="array" ref="BA6">IFERROR(INDEX(AZ1:AZ21,SMALL(IF(AZ1:AZ21&lt;&gt;"",ROW(AZ1:AZ21)),ROW())),"")</f>
        <v/>
      </c>
      <c r="BC6" s="47" t="str">
        <f>IF('7-1'!I55&lt;&gt;"",'7-1'!I55,"")</f>
        <v/>
      </c>
      <c r="BD6" s="34" t="str">
        <f t="array" ref="BD6">IFERROR(INDEX(BC1:BC21,SMALL(IF(BC1:BC21&lt;&gt;"",ROW(BC1:BC21)),ROW())),"")</f>
        <v/>
      </c>
      <c r="BF6" s="47" t="str">
        <f>IF('7-1'!I58&lt;&gt;"",'7-1'!I58,"")</f>
        <v/>
      </c>
      <c r="BG6" s="34" t="str">
        <f t="array" ref="BG6">IFERROR(INDEX(BF1:BF21,SMALL(IF(BF1:BF21&lt;&gt;"",ROW(BF1:BF21)),ROW())),"")</f>
        <v/>
      </c>
      <c r="BI6" s="47" t="str">
        <f>IF('7-1'!I61&lt;&gt;"",'7-1'!I61,"")</f>
        <v/>
      </c>
      <c r="BJ6" s="34" t="str">
        <f t="array" ref="BJ6">IFERROR(INDEX(BI1:BI21,SMALL(IF(BI1:BI21&lt;&gt;"",ROW(BI1:BI21)),ROW())),"")</f>
        <v/>
      </c>
      <c r="BL6" s="47" t="str">
        <f>IF('7-1'!I64&lt;&gt;"",'7-1'!I64,"")</f>
        <v/>
      </c>
      <c r="BM6" s="34" t="str">
        <f t="array" ref="BM6">IFERROR(INDEX(BL1:BL21,SMALL(IF(BL1:BL21&lt;&gt;"",ROW(BL1:BL21)),ROW())),"")</f>
        <v/>
      </c>
      <c r="BO6" s="47" t="str">
        <f>IF('7-1'!I67&lt;&gt;"",'7-1'!I67,"")</f>
        <v/>
      </c>
      <c r="BP6" s="34" t="str">
        <f t="array" ref="BP6">IFERROR(INDEX(BO1:BO21,SMALL(IF(BO1:BO21&lt;&gt;"",ROW(BO1:BO21)),ROW())),"")</f>
        <v/>
      </c>
      <c r="BR6" s="47" t="str">
        <f>IF('7-1'!I70&lt;&gt;"",'7-1'!I70,"")</f>
        <v/>
      </c>
      <c r="BS6" s="34" t="str">
        <f t="array" ref="BS6">IFERROR(INDEX(BR1:BR21,SMALL(IF(BR1:BR21&lt;&gt;"",ROW(BR1:BR21)),ROW())),"")</f>
        <v/>
      </c>
      <c r="BU6" s="47" t="str">
        <f>IF('7-1'!I73&lt;&gt;"",'7-1'!I73,"")</f>
        <v/>
      </c>
      <c r="BV6" s="34" t="str">
        <f t="array" ref="BV6">IFERROR(INDEX(BU1:BU21,SMALL(IF(BU1:BU21&lt;&gt;"",ROW(BU1:BU21)),ROW())),"")</f>
        <v/>
      </c>
      <c r="BX6" s="47" t="str">
        <f>IF('7-1'!I76&lt;&gt;"",'7-1'!I76,"")</f>
        <v/>
      </c>
      <c r="BY6" s="34" t="str">
        <f t="array" ref="BY6">IFERROR(INDEX(BX1:BX21,SMALL(IF(BX1:BX21&lt;&gt;"",ROW(BX1:BX21)),ROW())),"")</f>
        <v/>
      </c>
    </row>
    <row r="7" spans="1:78" ht="15" customHeight="1" thickBot="1" x14ac:dyDescent="0.5">
      <c r="B7" s="7"/>
      <c r="C7" s="8" t="s">
        <v>36</v>
      </c>
      <c r="D7" s="8"/>
      <c r="E7" s="8"/>
      <c r="F7" s="8"/>
      <c r="G7" s="8"/>
      <c r="H7" s="8"/>
      <c r="I7" s="8"/>
      <c r="J7" s="8"/>
      <c r="K7" s="8"/>
      <c r="L7" s="8"/>
      <c r="M7" s="8"/>
      <c r="N7" s="8"/>
      <c r="O7" s="8"/>
      <c r="P7" s="9"/>
      <c r="Q7" s="28"/>
      <c r="S7" s="47" t="str">
        <f>IF('7-1'!J17&lt;&gt;"",'7-1'!J17,"")</f>
        <v/>
      </c>
      <c r="T7" s="34" t="str">
        <f t="array" ref="T7">IFERROR(INDEX(S1:S21,SMALL(IF(S1:S21&lt;&gt;"",ROW(S1:S21)),ROW())),"")</f>
        <v/>
      </c>
      <c r="V7" s="47" t="str">
        <f>IF('7-1'!J20&lt;&gt;"",'7-1'!J20,"")</f>
        <v/>
      </c>
      <c r="W7" s="34" t="str">
        <f t="array" ref="W7">IFERROR(INDEX(V1:V21,SMALL(IF(V1:V21&lt;&gt;"",ROW(V1:V21)),ROW())),"")</f>
        <v/>
      </c>
      <c r="Y7" s="47" t="str">
        <f>IF('7-1'!J23&lt;&gt;"",'7-1'!J23,"")</f>
        <v/>
      </c>
      <c r="Z7" s="34" t="str">
        <f t="array" ref="Z7">IFERROR(INDEX(Y1:Y21,SMALL(IF(Y1:Y21&lt;&gt;"",ROW(Y1:Y21)),ROW())),"")</f>
        <v/>
      </c>
      <c r="AB7" s="47" t="str">
        <f>IF('7-1'!J26&lt;&gt;"",'7-1'!J26,"")</f>
        <v/>
      </c>
      <c r="AC7" s="34" t="str">
        <f t="array" ref="AC7">IFERROR(INDEX(AB1:AB21,SMALL(IF(AB1:AB21&lt;&gt;"",ROW(AB1:AB21)),ROW())),"")</f>
        <v/>
      </c>
      <c r="AE7" s="47" t="str">
        <f>IF('7-1'!J29&lt;&gt;"",'7-1'!J29,"")</f>
        <v/>
      </c>
      <c r="AF7" s="34" t="str">
        <f t="array" ref="AF7">IFERROR(INDEX(AE1:AE21,SMALL(IF(AE1:AE21&lt;&gt;"",ROW(AE1:AE21)),ROW())),"")</f>
        <v/>
      </c>
      <c r="AH7" s="47" t="str">
        <f>IF('7-1'!J32&lt;&gt;"",'7-1'!J32,"")</f>
        <v/>
      </c>
      <c r="AI7" s="34" t="str">
        <f t="array" ref="AI7">IFERROR(INDEX(AH1:AH21,SMALL(IF(AH1:AH21&lt;&gt;"",ROW(AH1:AH21)),ROW())),"")</f>
        <v/>
      </c>
      <c r="AK7" s="47" t="str">
        <f>IF('7-1'!J35&lt;&gt;"",'7-1'!J35,"")</f>
        <v/>
      </c>
      <c r="AL7" s="34" t="str">
        <f t="array" ref="AL7">IFERROR(INDEX(AK1:AK21,SMALL(IF(AK1:AK21&lt;&gt;"",ROW(AK1:AK21)),ROW())),"")</f>
        <v/>
      </c>
      <c r="AN7" s="47" t="str">
        <f>IF('7-1'!J38&lt;&gt;"",'7-1'!J38,"")</f>
        <v/>
      </c>
      <c r="AO7" s="34" t="str">
        <f t="array" ref="AO7">IFERROR(INDEX(AN1:AN21,SMALL(IF(AN1:AN21&lt;&gt;"",ROW(AN1:AN21)),ROW())),"")</f>
        <v/>
      </c>
      <c r="AQ7" s="47" t="str">
        <f>IF('7-1'!J41&lt;&gt;"",'7-1'!J41,"")</f>
        <v/>
      </c>
      <c r="AR7" s="34" t="str">
        <f t="array" ref="AR7">IFERROR(INDEX(AQ1:AQ21,SMALL(IF(AQ1:AQ21&lt;&gt;"",ROW(AQ1:AQ21)),ROW())),"")</f>
        <v/>
      </c>
      <c r="AT7" s="47" t="str">
        <f>IF('7-1'!J44&lt;&gt;"",'7-1'!J44,"")</f>
        <v/>
      </c>
      <c r="AU7" s="34" t="str">
        <f t="array" ref="AU7">IFERROR(INDEX(AT1:AT21,SMALL(IF(AT1:AT21&lt;&gt;"",ROW(AT1:AT21)),ROW())),"")</f>
        <v/>
      </c>
      <c r="AW7" s="47" t="str">
        <f>IF('7-1'!J47&lt;&gt;"",'7-1'!J47,"")</f>
        <v/>
      </c>
      <c r="AX7" s="34" t="str">
        <f t="array" ref="AX7">IFERROR(INDEX(AW1:AW21,SMALL(IF(AW1:AW21&lt;&gt;"",ROW(AW1:AW21)),ROW())),"")</f>
        <v/>
      </c>
      <c r="AZ7" s="47" t="str">
        <f>IF('7-1'!J50&lt;&gt;"",'7-1'!J50,"")</f>
        <v/>
      </c>
      <c r="BA7" s="34" t="str">
        <f t="array" ref="BA7">IFERROR(INDEX(AZ1:AZ21,SMALL(IF(AZ1:AZ21&lt;&gt;"",ROW(AZ1:AZ21)),ROW())),"")</f>
        <v/>
      </c>
      <c r="BC7" s="47" t="str">
        <f>IF('7-1'!J53&lt;&gt;"",'7-1'!J53,"")</f>
        <v/>
      </c>
      <c r="BD7" s="34" t="str">
        <f t="array" ref="BD7">IFERROR(INDEX(BC1:BC21,SMALL(IF(BC1:BC21&lt;&gt;"",ROW(BC1:BC21)),ROW())),"")</f>
        <v/>
      </c>
      <c r="BF7" s="47" t="str">
        <f>IF('7-1'!J56&lt;&gt;"",'7-1'!J56,"")</f>
        <v/>
      </c>
      <c r="BG7" s="34" t="str">
        <f t="array" ref="BG7">IFERROR(INDEX(BF1:BF21,SMALL(IF(BF1:BF21&lt;&gt;"",ROW(BF1:BF21)),ROW())),"")</f>
        <v/>
      </c>
      <c r="BI7" s="47" t="str">
        <f>IF('7-1'!J59&lt;&gt;"",'7-1'!J59,"")</f>
        <v/>
      </c>
      <c r="BJ7" s="34" t="str">
        <f t="array" ref="BJ7">IFERROR(INDEX(BI1:BI21,SMALL(IF(BI1:BI21&lt;&gt;"",ROW(BI1:BI21)),ROW())),"")</f>
        <v/>
      </c>
      <c r="BL7" s="47" t="str">
        <f>IF('7-1'!J62&lt;&gt;"",'7-1'!J62,"")</f>
        <v/>
      </c>
      <c r="BM7" s="34" t="str">
        <f t="array" ref="BM7">IFERROR(INDEX(BL1:BL21,SMALL(IF(BL1:BL21&lt;&gt;"",ROW(BL1:BL21)),ROW())),"")</f>
        <v/>
      </c>
      <c r="BO7" s="47" t="str">
        <f>IF('7-1'!J65&lt;&gt;"",'7-1'!J65,"")</f>
        <v/>
      </c>
      <c r="BP7" s="34" t="str">
        <f t="array" ref="BP7">IFERROR(INDEX(BO1:BO21,SMALL(IF(BO1:BO21&lt;&gt;"",ROW(BO1:BO21)),ROW())),"")</f>
        <v/>
      </c>
      <c r="BR7" s="47" t="str">
        <f>IF('7-1'!J68&lt;&gt;"",'7-1'!J68,"")</f>
        <v/>
      </c>
      <c r="BS7" s="34" t="str">
        <f t="array" ref="BS7">IFERROR(INDEX(BR1:BR21,SMALL(IF(BR1:BR21&lt;&gt;"",ROW(BR1:BR21)),ROW())),"")</f>
        <v/>
      </c>
      <c r="BU7" s="47" t="str">
        <f>IF('7-1'!J71&lt;&gt;"",'7-1'!J71,"")</f>
        <v/>
      </c>
      <c r="BV7" s="34" t="str">
        <f t="array" ref="BV7">IFERROR(INDEX(BU1:BU21,SMALL(IF(BU1:BU21&lt;&gt;"",ROW(BU1:BU21)),ROW())),"")</f>
        <v/>
      </c>
      <c r="BX7" s="47" t="str">
        <f>IF('7-1'!J74&lt;&gt;"",'7-1'!J74,"")</f>
        <v/>
      </c>
      <c r="BY7" s="34" t="str">
        <f t="array" ref="BY7">IFERROR(INDEX(BX1:BX21,SMALL(IF(BX1:BX21&lt;&gt;"",ROW(BX1:BX21)),ROW())),"")</f>
        <v/>
      </c>
    </row>
    <row r="8" spans="1:78" ht="15" customHeight="1" x14ac:dyDescent="0.45">
      <c r="B8" s="7"/>
      <c r="C8" s="426" t="s">
        <v>22</v>
      </c>
      <c r="D8" s="377" t="s">
        <v>138</v>
      </c>
      <c r="E8" s="377" t="s">
        <v>24</v>
      </c>
      <c r="F8" s="350" t="s">
        <v>75</v>
      </c>
      <c r="G8" s="350" t="s">
        <v>76</v>
      </c>
      <c r="H8" s="470" t="s">
        <v>139</v>
      </c>
      <c r="I8" s="471"/>
      <c r="J8" s="442" t="s">
        <v>238</v>
      </c>
      <c r="K8" s="444"/>
      <c r="L8" s="442" t="s">
        <v>237</v>
      </c>
      <c r="M8" s="444"/>
      <c r="N8" s="377" t="s">
        <v>150</v>
      </c>
      <c r="O8" s="377" t="s">
        <v>255</v>
      </c>
      <c r="P8" s="9"/>
      <c r="Q8" s="28"/>
      <c r="S8" s="47" t="str">
        <f>IF('7-1'!J18&lt;&gt;"",'7-1'!J18,"")</f>
        <v/>
      </c>
      <c r="T8" s="34" t="str">
        <f t="array" ref="T8">IFERROR(INDEX(S1:S21,SMALL(IF(S1:S21&lt;&gt;"",ROW(S1:S21)),ROW())),"")</f>
        <v/>
      </c>
      <c r="V8" s="47" t="str">
        <f>IF('7-1'!J21&lt;&gt;"",'7-1'!J21,"")</f>
        <v/>
      </c>
      <c r="W8" s="34" t="str">
        <f t="array" ref="W8">IFERROR(INDEX(V1:V21,SMALL(IF(V1:V21&lt;&gt;"",ROW(V1:V21)),ROW())),"")</f>
        <v/>
      </c>
      <c r="Y8" s="47" t="str">
        <f>IF('7-1'!J24&lt;&gt;"",'7-1'!J24,"")</f>
        <v/>
      </c>
      <c r="Z8" s="34" t="str">
        <f t="array" ref="Z8">IFERROR(INDEX(Y1:Y21,SMALL(IF(Y1:Y21&lt;&gt;"",ROW(Y1:Y21)),ROW())),"")</f>
        <v/>
      </c>
      <c r="AB8" s="47" t="str">
        <f>IF('7-1'!J27&lt;&gt;"",'7-1'!J27,"")</f>
        <v/>
      </c>
      <c r="AC8" s="34" t="str">
        <f t="array" ref="AC8">IFERROR(INDEX(AB1:AB21,SMALL(IF(AB1:AB21&lt;&gt;"",ROW(AB1:AB21)),ROW())),"")</f>
        <v/>
      </c>
      <c r="AE8" s="47" t="str">
        <f>IF('7-1'!J30&lt;&gt;"",'7-1'!J30,"")</f>
        <v/>
      </c>
      <c r="AF8" s="34" t="str">
        <f t="array" ref="AF8">IFERROR(INDEX(AE1:AE21,SMALL(IF(AE1:AE21&lt;&gt;"",ROW(AE1:AE21)),ROW())),"")</f>
        <v/>
      </c>
      <c r="AH8" s="47" t="str">
        <f>IF('7-1'!J33&lt;&gt;"",'7-1'!J33,"")</f>
        <v/>
      </c>
      <c r="AI8" s="34" t="str">
        <f t="array" ref="AI8">IFERROR(INDEX(AH1:AH21,SMALL(IF(AH1:AH21&lt;&gt;"",ROW(AH1:AH21)),ROW())),"")</f>
        <v/>
      </c>
      <c r="AK8" s="47" t="str">
        <f>IF('7-1'!J36&lt;&gt;"",'7-1'!J36,"")</f>
        <v/>
      </c>
      <c r="AL8" s="34" t="str">
        <f t="array" ref="AL8">IFERROR(INDEX(AK1:AK21,SMALL(IF(AK1:AK21&lt;&gt;"",ROW(AK1:AK21)),ROW())),"")</f>
        <v/>
      </c>
      <c r="AN8" s="47" t="str">
        <f>IF('7-1'!J39&lt;&gt;"",'7-1'!J39,"")</f>
        <v/>
      </c>
      <c r="AO8" s="34" t="str">
        <f t="array" ref="AO8">IFERROR(INDEX(AN1:AN21,SMALL(IF(AN1:AN21&lt;&gt;"",ROW(AN1:AN21)),ROW())),"")</f>
        <v/>
      </c>
      <c r="AQ8" s="47" t="str">
        <f>IF('7-1'!J42&lt;&gt;"",'7-1'!J42,"")</f>
        <v/>
      </c>
      <c r="AR8" s="34" t="str">
        <f t="array" ref="AR8">IFERROR(INDEX(AQ1:AQ21,SMALL(IF(AQ1:AQ21&lt;&gt;"",ROW(AQ1:AQ21)),ROW())),"")</f>
        <v/>
      </c>
      <c r="AT8" s="47" t="str">
        <f>IF('7-1'!J45&lt;&gt;"",'7-1'!J45,"")</f>
        <v/>
      </c>
      <c r="AU8" s="34" t="str">
        <f t="array" ref="AU8">IFERROR(INDEX(AT1:AT21,SMALL(IF(AT1:AT21&lt;&gt;"",ROW(AT1:AT21)),ROW())),"")</f>
        <v/>
      </c>
      <c r="AW8" s="47" t="str">
        <f>IF('7-1'!J48&lt;&gt;"",'7-1'!J48,"")</f>
        <v/>
      </c>
      <c r="AX8" s="34" t="str">
        <f t="array" ref="AX8">IFERROR(INDEX(AW1:AW21,SMALL(IF(AW1:AW21&lt;&gt;"",ROW(AW1:AW21)),ROW())),"")</f>
        <v/>
      </c>
      <c r="AZ8" s="47" t="str">
        <f>IF('7-1'!J51&lt;&gt;"",'7-1'!J51,"")</f>
        <v/>
      </c>
      <c r="BA8" s="34" t="str">
        <f t="array" ref="BA8">IFERROR(INDEX(AZ1:AZ21,SMALL(IF(AZ1:AZ21&lt;&gt;"",ROW(AZ1:AZ21)),ROW())),"")</f>
        <v/>
      </c>
      <c r="BC8" s="47" t="str">
        <f>IF('7-1'!J54&lt;&gt;"",'7-1'!J54,"")</f>
        <v/>
      </c>
      <c r="BD8" s="34" t="str">
        <f t="array" ref="BD8">IFERROR(INDEX(BC1:BC21,SMALL(IF(BC1:BC21&lt;&gt;"",ROW(BC1:BC21)),ROW())),"")</f>
        <v/>
      </c>
      <c r="BF8" s="47" t="str">
        <f>IF('7-1'!J57&lt;&gt;"",'7-1'!J57,"")</f>
        <v/>
      </c>
      <c r="BG8" s="34" t="str">
        <f t="array" ref="BG8">IFERROR(INDEX(BF1:BF21,SMALL(IF(BF1:BF21&lt;&gt;"",ROW(BF1:BF21)),ROW())),"")</f>
        <v/>
      </c>
      <c r="BI8" s="47" t="str">
        <f>IF('7-1'!J60&lt;&gt;"",'7-1'!J60,"")</f>
        <v/>
      </c>
      <c r="BJ8" s="34" t="str">
        <f t="array" ref="BJ8">IFERROR(INDEX(BI1:BI21,SMALL(IF(BI1:BI21&lt;&gt;"",ROW(BI1:BI21)),ROW())),"")</f>
        <v/>
      </c>
      <c r="BL8" s="47" t="str">
        <f>IF('7-1'!J63&lt;&gt;"",'7-1'!J63,"")</f>
        <v/>
      </c>
      <c r="BM8" s="34" t="str">
        <f t="array" ref="BM8">IFERROR(INDEX(BL1:BL21,SMALL(IF(BL1:BL21&lt;&gt;"",ROW(BL1:BL21)),ROW())),"")</f>
        <v/>
      </c>
      <c r="BO8" s="47" t="str">
        <f>IF('7-1'!J66&lt;&gt;"",'7-1'!J66,"")</f>
        <v/>
      </c>
      <c r="BP8" s="34" t="str">
        <f t="array" ref="BP8">IFERROR(INDEX(BO1:BO21,SMALL(IF(BO1:BO21&lt;&gt;"",ROW(BO1:BO21)),ROW())),"")</f>
        <v/>
      </c>
      <c r="BR8" s="47" t="str">
        <f>IF('7-1'!J69&lt;&gt;"",'7-1'!J69,"")</f>
        <v/>
      </c>
      <c r="BS8" s="34" t="str">
        <f t="array" ref="BS8">IFERROR(INDEX(BR1:BR21,SMALL(IF(BR1:BR21&lt;&gt;"",ROW(BR1:BR21)),ROW())),"")</f>
        <v/>
      </c>
      <c r="BU8" s="47" t="str">
        <f>IF('7-1'!J72&lt;&gt;"",'7-1'!J72,"")</f>
        <v/>
      </c>
      <c r="BV8" s="34" t="str">
        <f t="array" ref="BV8">IFERROR(INDEX(BU1:BU21,SMALL(IF(BU1:BU21&lt;&gt;"",ROW(BU1:BU21)),ROW())),"")</f>
        <v/>
      </c>
      <c r="BX8" s="47" t="str">
        <f>IF('7-1'!J75&lt;&gt;"",'7-1'!J75,"")</f>
        <v/>
      </c>
      <c r="BY8" s="34" t="str">
        <f t="array" ref="BY8">IFERROR(INDEX(BX1:BX21,SMALL(IF(BX1:BX21&lt;&gt;"",ROW(BX1:BX21)),ROW())),"")</f>
        <v/>
      </c>
    </row>
    <row r="9" spans="1:78" ht="15" customHeight="1" thickBot="1" x14ac:dyDescent="0.5">
      <c r="B9" s="7"/>
      <c r="C9" s="474"/>
      <c r="D9" s="379"/>
      <c r="E9" s="378"/>
      <c r="F9" s="351"/>
      <c r="G9" s="351"/>
      <c r="H9" s="521"/>
      <c r="I9" s="522"/>
      <c r="J9" s="139" t="s">
        <v>71</v>
      </c>
      <c r="K9" s="140" t="s">
        <v>72</v>
      </c>
      <c r="L9" s="139" t="s">
        <v>73</v>
      </c>
      <c r="M9" s="140" t="s">
        <v>74</v>
      </c>
      <c r="N9" s="379"/>
      <c r="O9" s="379"/>
      <c r="P9" s="9"/>
      <c r="Q9" s="28"/>
      <c r="S9" s="47" t="str">
        <f>IF('7-1'!J19&lt;&gt;"",'7-1'!J19,"")</f>
        <v/>
      </c>
      <c r="T9" s="34" t="str">
        <f t="array" ref="T9">IFERROR(INDEX(S1:S21,SMALL(IF(S1:S21&lt;&gt;"",ROW(S1:S21)),ROW())),"")</f>
        <v/>
      </c>
      <c r="V9" s="47" t="str">
        <f>IF('7-1'!J22&lt;&gt;"",'7-1'!J22,"")</f>
        <v/>
      </c>
      <c r="W9" s="34" t="str">
        <f t="array" ref="W9">IFERROR(INDEX(V1:V21,SMALL(IF(V1:V21&lt;&gt;"",ROW(V1:V21)),ROW())),"")</f>
        <v/>
      </c>
      <c r="Y9" s="47" t="str">
        <f>IF('7-1'!J25&lt;&gt;"",'7-1'!J25,"")</f>
        <v/>
      </c>
      <c r="Z9" s="34" t="str">
        <f t="array" ref="Z9">IFERROR(INDEX(Y1:Y21,SMALL(IF(Y1:Y21&lt;&gt;"",ROW(Y1:Y21)),ROW())),"")</f>
        <v/>
      </c>
      <c r="AB9" s="47" t="str">
        <f>IF('7-1'!J28&lt;&gt;"",'7-1'!J28,"")</f>
        <v/>
      </c>
      <c r="AC9" s="34" t="str">
        <f t="array" ref="AC9">IFERROR(INDEX(AB1:AB21,SMALL(IF(AB1:AB21&lt;&gt;"",ROW(AB1:AB21)),ROW())),"")</f>
        <v/>
      </c>
      <c r="AE9" s="47" t="str">
        <f>IF('7-1'!J31&lt;&gt;"",'7-1'!J31,"")</f>
        <v/>
      </c>
      <c r="AF9" s="34" t="str">
        <f t="array" ref="AF9">IFERROR(INDEX(AE1:AE21,SMALL(IF(AE1:AE21&lt;&gt;"",ROW(AE1:AE21)),ROW())),"")</f>
        <v/>
      </c>
      <c r="AH9" s="47" t="str">
        <f>IF('7-1'!J34&lt;&gt;"",'7-1'!J34,"")</f>
        <v/>
      </c>
      <c r="AI9" s="34" t="str">
        <f t="array" ref="AI9">IFERROR(INDEX(AH1:AH21,SMALL(IF(AH1:AH21&lt;&gt;"",ROW(AH1:AH21)),ROW())),"")</f>
        <v/>
      </c>
      <c r="AK9" s="47" t="str">
        <f>IF('7-1'!J37&lt;&gt;"",'7-1'!J37,"")</f>
        <v/>
      </c>
      <c r="AL9" s="34" t="str">
        <f t="array" ref="AL9">IFERROR(INDEX(AK1:AK21,SMALL(IF(AK1:AK21&lt;&gt;"",ROW(AK1:AK21)),ROW())),"")</f>
        <v/>
      </c>
      <c r="AN9" s="47" t="str">
        <f>IF('7-1'!J40&lt;&gt;"",'7-1'!J40,"")</f>
        <v/>
      </c>
      <c r="AO9" s="34" t="str">
        <f t="array" ref="AO9">IFERROR(INDEX(AN1:AN21,SMALL(IF(AN1:AN21&lt;&gt;"",ROW(AN1:AN21)),ROW())),"")</f>
        <v/>
      </c>
      <c r="AQ9" s="47" t="str">
        <f>IF('7-1'!J43&lt;&gt;"",'7-1'!J43,"")</f>
        <v/>
      </c>
      <c r="AR9" s="34" t="str">
        <f t="array" ref="AR9">IFERROR(INDEX(AQ1:AQ21,SMALL(IF(AQ1:AQ21&lt;&gt;"",ROW(AQ1:AQ21)),ROW())),"")</f>
        <v/>
      </c>
      <c r="AT9" s="47" t="str">
        <f>IF('7-1'!J46&lt;&gt;"",'7-1'!J46,"")</f>
        <v/>
      </c>
      <c r="AU9" s="34" t="str">
        <f t="array" ref="AU9">IFERROR(INDEX(AT1:AT21,SMALL(IF(AT1:AT21&lt;&gt;"",ROW(AT1:AT21)),ROW())),"")</f>
        <v/>
      </c>
      <c r="AW9" s="47" t="str">
        <f>IF('7-1'!J49&lt;&gt;"",'7-1'!J49,"")</f>
        <v/>
      </c>
      <c r="AX9" s="34" t="str">
        <f t="array" ref="AX9">IFERROR(INDEX(AW1:AW21,SMALL(IF(AW1:AW21&lt;&gt;"",ROW(AW1:AW21)),ROW())),"")</f>
        <v/>
      </c>
      <c r="AZ9" s="47" t="str">
        <f>IF('7-1'!J52&lt;&gt;"",'7-1'!J52,"")</f>
        <v/>
      </c>
      <c r="BA9" s="34" t="str">
        <f t="array" ref="BA9">IFERROR(INDEX(AZ1:AZ21,SMALL(IF(AZ1:AZ21&lt;&gt;"",ROW(AZ1:AZ21)),ROW())),"")</f>
        <v/>
      </c>
      <c r="BC9" s="47" t="str">
        <f>IF('7-1'!J55&lt;&gt;"",'7-1'!J55,"")</f>
        <v/>
      </c>
      <c r="BD9" s="34" t="str">
        <f t="array" ref="BD9">IFERROR(INDEX(BC1:BC21,SMALL(IF(BC1:BC21&lt;&gt;"",ROW(BC1:BC21)),ROW())),"")</f>
        <v/>
      </c>
      <c r="BF9" s="47" t="str">
        <f>IF('7-1'!J58&lt;&gt;"",'7-1'!J58,"")</f>
        <v/>
      </c>
      <c r="BG9" s="34" t="str">
        <f t="array" ref="BG9">IFERROR(INDEX(BF1:BF21,SMALL(IF(BF1:BF21&lt;&gt;"",ROW(BF1:BF21)),ROW())),"")</f>
        <v/>
      </c>
      <c r="BI9" s="47" t="str">
        <f>IF('7-1'!J61&lt;&gt;"",'7-1'!J61,"")</f>
        <v/>
      </c>
      <c r="BJ9" s="34" t="str">
        <f t="array" ref="BJ9">IFERROR(INDEX(BI1:BI21,SMALL(IF(BI1:BI21&lt;&gt;"",ROW(BI1:BI21)),ROW())),"")</f>
        <v/>
      </c>
      <c r="BL9" s="47" t="str">
        <f>IF('7-1'!J64&lt;&gt;"",'7-1'!J64,"")</f>
        <v/>
      </c>
      <c r="BM9" s="34" t="str">
        <f t="array" ref="BM9">IFERROR(INDEX(BL1:BL21,SMALL(IF(BL1:BL21&lt;&gt;"",ROW(BL1:BL21)),ROW())),"")</f>
        <v/>
      </c>
      <c r="BO9" s="47" t="str">
        <f>IF('7-1'!J67&lt;&gt;"",'7-1'!J67,"")</f>
        <v/>
      </c>
      <c r="BP9" s="34" t="str">
        <f t="array" ref="BP9">IFERROR(INDEX(BO1:BO21,SMALL(IF(BO1:BO21&lt;&gt;"",ROW(BO1:BO21)),ROW())),"")</f>
        <v/>
      </c>
      <c r="BR9" s="47" t="str">
        <f>IF('7-1'!J70&lt;&gt;"",'7-1'!J70,"")</f>
        <v/>
      </c>
      <c r="BS9" s="34" t="str">
        <f t="array" ref="BS9">IFERROR(INDEX(BR1:BR21,SMALL(IF(BR1:BR21&lt;&gt;"",ROW(BR1:BR21)),ROW())),"")</f>
        <v/>
      </c>
      <c r="BU9" s="47" t="str">
        <f>IF('7-1'!J73&lt;&gt;"",'7-1'!J73,"")</f>
        <v/>
      </c>
      <c r="BV9" s="34" t="str">
        <f t="array" ref="BV9">IFERROR(INDEX(BU1:BU21,SMALL(IF(BU1:BU21&lt;&gt;"",ROW(BU1:BU21)),ROW())),"")</f>
        <v/>
      </c>
      <c r="BX9" s="47" t="str">
        <f>IF('7-1'!J76&lt;&gt;"",'7-1'!J76,"")</f>
        <v/>
      </c>
      <c r="BY9" s="34" t="str">
        <f t="array" ref="BY9">IFERROR(INDEX(BX1:BX21,SMALL(IF(BX1:BX21&lt;&gt;"",ROW(BX1:BX21)),ROW())),"")</f>
        <v/>
      </c>
    </row>
    <row r="10" spans="1:78" ht="24" customHeight="1" x14ac:dyDescent="0.45">
      <c r="B10" s="7"/>
      <c r="C10" s="377" t="s">
        <v>101</v>
      </c>
      <c r="D10" s="377"/>
      <c r="E10" s="523" t="s">
        <v>110</v>
      </c>
      <c r="F10" s="466" t="s">
        <v>353</v>
      </c>
      <c r="G10" s="360" t="s">
        <v>354</v>
      </c>
      <c r="H10" s="35" t="s">
        <v>46</v>
      </c>
      <c r="I10" s="187" t="s">
        <v>106</v>
      </c>
      <c r="J10" s="19" t="s">
        <v>114</v>
      </c>
      <c r="K10" s="19" t="s">
        <v>116</v>
      </c>
      <c r="L10" s="19" t="s">
        <v>120</v>
      </c>
      <c r="M10" s="19" t="s">
        <v>120</v>
      </c>
      <c r="N10" s="377" t="s">
        <v>223</v>
      </c>
      <c r="O10" s="435" t="s">
        <v>283</v>
      </c>
      <c r="P10" s="9"/>
      <c r="Q10" s="28"/>
      <c r="S10" s="47" t="str">
        <f>IF('7-1'!K17&lt;&gt;"",'7-1'!K17,"")</f>
        <v/>
      </c>
      <c r="T10" s="34" t="str">
        <f t="array" ref="T10">IFERROR(INDEX(S1:S21,SMALL(IF(S1:S21&lt;&gt;"",ROW(S1:S21)),ROW())),"")</f>
        <v/>
      </c>
      <c r="V10" s="47" t="str">
        <f>IF('7-1'!K20&lt;&gt;"",'7-1'!K20,"")</f>
        <v/>
      </c>
      <c r="W10" s="34" t="str">
        <f t="array" ref="W10">IFERROR(INDEX(V1:V21,SMALL(IF(V1:V21&lt;&gt;"",ROW(V1:V21)),ROW())),"")</f>
        <v/>
      </c>
      <c r="Y10" s="47" t="str">
        <f>IF('7-1'!K23&lt;&gt;"",'7-1'!K23,"")</f>
        <v/>
      </c>
      <c r="Z10" s="34" t="str">
        <f t="array" ref="Z10">IFERROR(INDEX(Y1:Y21,SMALL(IF(Y1:Y21&lt;&gt;"",ROW(Y1:Y21)),ROW())),"")</f>
        <v/>
      </c>
      <c r="AB10" s="47" t="str">
        <f>IF('7-1'!K26&lt;&gt;"",'7-1'!K26,"")</f>
        <v/>
      </c>
      <c r="AC10" s="34" t="str">
        <f t="array" ref="AC10">IFERROR(INDEX(AB1:AB21,SMALL(IF(AB1:AB21&lt;&gt;"",ROW(AB1:AB21)),ROW())),"")</f>
        <v/>
      </c>
      <c r="AE10" s="47" t="str">
        <f>IF('7-1'!K29&lt;&gt;"",'7-1'!K29,"")</f>
        <v/>
      </c>
      <c r="AF10" s="34" t="str">
        <f t="array" ref="AF10">IFERROR(INDEX(AE1:AE21,SMALL(IF(AE1:AE21&lt;&gt;"",ROW(AE1:AE21)),ROW())),"")</f>
        <v/>
      </c>
      <c r="AH10" s="47" t="str">
        <f>IF('7-1'!K32&lt;&gt;"",'7-1'!K32,"")</f>
        <v/>
      </c>
      <c r="AI10" s="34" t="str">
        <f t="array" ref="AI10">IFERROR(INDEX(AH1:AH21,SMALL(IF(AH1:AH21&lt;&gt;"",ROW(AH1:AH21)),ROW())),"")</f>
        <v/>
      </c>
      <c r="AK10" s="47" t="str">
        <f>IF('7-1'!K35&lt;&gt;"",'7-1'!K35,"")</f>
        <v/>
      </c>
      <c r="AL10" s="34" t="str">
        <f t="array" ref="AL10">IFERROR(INDEX(AK1:AK21,SMALL(IF(AK1:AK21&lt;&gt;"",ROW(AK1:AK21)),ROW())),"")</f>
        <v/>
      </c>
      <c r="AN10" s="47" t="str">
        <f>IF('7-1'!K38&lt;&gt;"",'7-1'!K38,"")</f>
        <v/>
      </c>
      <c r="AO10" s="34" t="str">
        <f t="array" ref="AO10">IFERROR(INDEX(AN1:AN21,SMALL(IF(AN1:AN21&lt;&gt;"",ROW(AN1:AN21)),ROW())),"")</f>
        <v/>
      </c>
      <c r="AQ10" s="47" t="str">
        <f>IF('7-1'!K41&lt;&gt;"",'7-1'!K41,"")</f>
        <v/>
      </c>
      <c r="AR10" s="34" t="str">
        <f t="array" ref="AR10">IFERROR(INDEX(AQ1:AQ21,SMALL(IF(AQ1:AQ21&lt;&gt;"",ROW(AQ1:AQ21)),ROW())),"")</f>
        <v/>
      </c>
      <c r="AT10" s="47" t="str">
        <f>IF('7-1'!K44&lt;&gt;"",'7-1'!K44,"")</f>
        <v/>
      </c>
      <c r="AU10" s="34" t="str">
        <f t="array" ref="AU10">IFERROR(INDEX(AT1:AT21,SMALL(IF(AT1:AT21&lt;&gt;"",ROW(AT1:AT21)),ROW())),"")</f>
        <v/>
      </c>
      <c r="AW10" s="47" t="str">
        <f>IF('7-1'!K47&lt;&gt;"",'7-1'!K47,"")</f>
        <v/>
      </c>
      <c r="AX10" s="34" t="str">
        <f t="array" ref="AX10">IFERROR(INDEX(AW1:AW21,SMALL(IF(AW1:AW21&lt;&gt;"",ROW(AW1:AW21)),ROW())),"")</f>
        <v/>
      </c>
      <c r="AZ10" s="47" t="str">
        <f>IF('7-1'!K50&lt;&gt;"",'7-1'!K50,"")</f>
        <v/>
      </c>
      <c r="BA10" s="34" t="str">
        <f t="array" ref="BA10">IFERROR(INDEX(AZ1:AZ21,SMALL(IF(AZ1:AZ21&lt;&gt;"",ROW(AZ1:AZ21)),ROW())),"")</f>
        <v/>
      </c>
      <c r="BC10" s="47" t="str">
        <f>IF('7-1'!K53&lt;&gt;"",'7-1'!K53,"")</f>
        <v/>
      </c>
      <c r="BD10" s="34" t="str">
        <f t="array" ref="BD10">IFERROR(INDEX(BC1:BC21,SMALL(IF(BC1:BC21&lt;&gt;"",ROW(BC1:BC21)),ROW())),"")</f>
        <v/>
      </c>
      <c r="BF10" s="47" t="str">
        <f>IF('7-1'!K56&lt;&gt;"",'7-1'!K56,"")</f>
        <v/>
      </c>
      <c r="BG10" s="34" t="str">
        <f t="array" ref="BG10">IFERROR(INDEX(BF1:BF21,SMALL(IF(BF1:BF21&lt;&gt;"",ROW(BF1:BF21)),ROW())),"")</f>
        <v/>
      </c>
      <c r="BI10" s="47" t="str">
        <f>IF('7-1'!K59&lt;&gt;"",'7-1'!K59,"")</f>
        <v/>
      </c>
      <c r="BJ10" s="34" t="str">
        <f t="array" ref="BJ10">IFERROR(INDEX(BI1:BI21,SMALL(IF(BI1:BI21&lt;&gt;"",ROW(BI1:BI21)),ROW())),"")</f>
        <v/>
      </c>
      <c r="BL10" s="47" t="str">
        <f>IF('7-1'!K62&lt;&gt;"",'7-1'!K62,"")</f>
        <v/>
      </c>
      <c r="BM10" s="34" t="str">
        <f t="array" ref="BM10">IFERROR(INDEX(BL1:BL21,SMALL(IF(BL1:BL21&lt;&gt;"",ROW(BL1:BL21)),ROW())),"")</f>
        <v/>
      </c>
      <c r="BO10" s="47" t="str">
        <f>IF('7-1'!K65&lt;&gt;"",'7-1'!K65,"")</f>
        <v/>
      </c>
      <c r="BP10" s="34" t="str">
        <f t="array" ref="BP10">IFERROR(INDEX(BO1:BO21,SMALL(IF(BO1:BO21&lt;&gt;"",ROW(BO1:BO21)),ROW())),"")</f>
        <v/>
      </c>
      <c r="BR10" s="47" t="str">
        <f>IF('7-1'!K68&lt;&gt;"",'7-1'!K68,"")</f>
        <v/>
      </c>
      <c r="BS10" s="34" t="str">
        <f t="array" ref="BS10">IFERROR(INDEX(BR1:BR21,SMALL(IF(BR1:BR21&lt;&gt;"",ROW(BR1:BR21)),ROW())),"")</f>
        <v/>
      </c>
      <c r="BU10" s="47" t="str">
        <f>IF('7-1'!K71&lt;&gt;"",'7-1'!K71,"")</f>
        <v/>
      </c>
      <c r="BV10" s="34" t="str">
        <f t="array" ref="BV10">IFERROR(INDEX(BU1:BU21,SMALL(IF(BU1:BU21&lt;&gt;"",ROW(BU1:BU21)),ROW())),"")</f>
        <v/>
      </c>
      <c r="BX10" s="47" t="str">
        <f>IF('7-1'!K74&lt;&gt;"",'7-1'!K74,"")</f>
        <v/>
      </c>
      <c r="BY10" s="34" t="str">
        <f t="array" ref="BY10">IFERROR(INDEX(BX1:BX21,SMALL(IF(BX1:BX21&lt;&gt;"",ROW(BX1:BX21)),ROW())),"")</f>
        <v/>
      </c>
    </row>
    <row r="11" spans="1:78" ht="18" customHeight="1" x14ac:dyDescent="0.45">
      <c r="B11" s="7"/>
      <c r="C11" s="378"/>
      <c r="D11" s="378"/>
      <c r="E11" s="524"/>
      <c r="F11" s="467"/>
      <c r="G11" s="420"/>
      <c r="H11" s="49" t="s">
        <v>47</v>
      </c>
      <c r="I11" s="189" t="s">
        <v>107</v>
      </c>
      <c r="J11" s="20" t="s">
        <v>115</v>
      </c>
      <c r="K11" s="20" t="s">
        <v>116</v>
      </c>
      <c r="L11" s="20" t="s">
        <v>120</v>
      </c>
      <c r="M11" s="20" t="s">
        <v>120</v>
      </c>
      <c r="N11" s="378"/>
      <c r="O11" s="479"/>
      <c r="P11" s="9"/>
      <c r="Q11" s="28"/>
      <c r="S11" s="47" t="str">
        <f>IF('7-1'!K18&lt;&gt;"",'7-1'!K18,"")</f>
        <v/>
      </c>
      <c r="T11" s="34" t="str">
        <f t="array" ref="T11">IFERROR(INDEX(S1:S21,SMALL(IF(S1:S21&lt;&gt;"",ROW(S1:S21)),ROW())),"")</f>
        <v/>
      </c>
      <c r="V11" s="47" t="str">
        <f>IF('7-1'!K21&lt;&gt;"",'7-1'!K21,"")</f>
        <v/>
      </c>
      <c r="W11" s="34" t="str">
        <f t="array" ref="W11">IFERROR(INDEX(V1:V21,SMALL(IF(V1:V21&lt;&gt;"",ROW(V1:V21)),ROW())),"")</f>
        <v/>
      </c>
      <c r="Y11" s="47" t="str">
        <f>IF('7-1'!K24&lt;&gt;"",'7-1'!K24,"")</f>
        <v/>
      </c>
      <c r="Z11" s="34" t="str">
        <f t="array" ref="Z11">IFERROR(INDEX(Y1:Y21,SMALL(IF(Y1:Y21&lt;&gt;"",ROW(Y1:Y21)),ROW())),"")</f>
        <v/>
      </c>
      <c r="AB11" s="47" t="str">
        <f>IF('7-1'!K27&lt;&gt;"",'7-1'!K27,"")</f>
        <v/>
      </c>
      <c r="AC11" s="34" t="str">
        <f t="array" ref="AC11">IFERROR(INDEX(AB1:AB21,SMALL(IF(AB1:AB21&lt;&gt;"",ROW(AB1:AB21)),ROW())),"")</f>
        <v/>
      </c>
      <c r="AE11" s="47" t="str">
        <f>IF('7-1'!K30&lt;&gt;"",'7-1'!K30,"")</f>
        <v/>
      </c>
      <c r="AF11" s="34" t="str">
        <f t="array" ref="AF11">IFERROR(INDEX(AE1:AE21,SMALL(IF(AE1:AE21&lt;&gt;"",ROW(AE1:AE21)),ROW())),"")</f>
        <v/>
      </c>
      <c r="AH11" s="47" t="str">
        <f>IF('7-1'!K33&lt;&gt;"",'7-1'!K33,"")</f>
        <v/>
      </c>
      <c r="AI11" s="34" t="str">
        <f t="array" ref="AI11">IFERROR(INDEX(AH1:AH21,SMALL(IF(AH1:AH21&lt;&gt;"",ROW(AH1:AH21)),ROW())),"")</f>
        <v/>
      </c>
      <c r="AK11" s="47" t="str">
        <f>IF('7-1'!K36&lt;&gt;"",'7-1'!K36,"")</f>
        <v/>
      </c>
      <c r="AL11" s="34" t="str">
        <f t="array" ref="AL11">IFERROR(INDEX(AK1:AK21,SMALL(IF(AK1:AK21&lt;&gt;"",ROW(AK1:AK21)),ROW())),"")</f>
        <v/>
      </c>
      <c r="AN11" s="47" t="str">
        <f>IF('7-1'!K39&lt;&gt;"",'7-1'!K39,"")</f>
        <v/>
      </c>
      <c r="AO11" s="34" t="str">
        <f t="array" ref="AO11">IFERROR(INDEX(AN1:AN21,SMALL(IF(AN1:AN21&lt;&gt;"",ROW(AN1:AN21)),ROW())),"")</f>
        <v/>
      </c>
      <c r="AQ11" s="47" t="str">
        <f>IF('7-1'!K42&lt;&gt;"",'7-1'!K42,"")</f>
        <v/>
      </c>
      <c r="AR11" s="34" t="str">
        <f t="array" ref="AR11">IFERROR(INDEX(AQ1:AQ21,SMALL(IF(AQ1:AQ21&lt;&gt;"",ROW(AQ1:AQ21)),ROW())),"")</f>
        <v/>
      </c>
      <c r="AT11" s="47" t="str">
        <f>IF('7-1'!K45&lt;&gt;"",'7-1'!K45,"")</f>
        <v/>
      </c>
      <c r="AU11" s="34" t="str">
        <f t="array" ref="AU11">IFERROR(INDEX(AT1:AT21,SMALL(IF(AT1:AT21&lt;&gt;"",ROW(AT1:AT21)),ROW())),"")</f>
        <v/>
      </c>
      <c r="AW11" s="47" t="str">
        <f>IF('7-1'!K48&lt;&gt;"",'7-1'!K48,"")</f>
        <v/>
      </c>
      <c r="AX11" s="34" t="str">
        <f t="array" ref="AX11">IFERROR(INDEX(AW1:AW21,SMALL(IF(AW1:AW21&lt;&gt;"",ROW(AW1:AW21)),ROW())),"")</f>
        <v/>
      </c>
      <c r="AZ11" s="47" t="str">
        <f>IF('7-1'!K51&lt;&gt;"",'7-1'!K51,"")</f>
        <v/>
      </c>
      <c r="BA11" s="34" t="str">
        <f t="array" ref="BA11">IFERROR(INDEX(AZ1:AZ21,SMALL(IF(AZ1:AZ21&lt;&gt;"",ROW(AZ1:AZ21)),ROW())),"")</f>
        <v/>
      </c>
      <c r="BC11" s="47" t="str">
        <f>IF('7-1'!K54&lt;&gt;"",'7-1'!K54,"")</f>
        <v/>
      </c>
      <c r="BD11" s="34" t="str">
        <f t="array" ref="BD11">IFERROR(INDEX(BC1:BC21,SMALL(IF(BC1:BC21&lt;&gt;"",ROW(BC1:BC21)),ROW())),"")</f>
        <v/>
      </c>
      <c r="BF11" s="47" t="str">
        <f>IF('7-1'!K57&lt;&gt;"",'7-1'!K57,"")</f>
        <v/>
      </c>
      <c r="BG11" s="34" t="str">
        <f t="array" ref="BG11">IFERROR(INDEX(BF1:BF21,SMALL(IF(BF1:BF21&lt;&gt;"",ROW(BF1:BF21)),ROW())),"")</f>
        <v/>
      </c>
      <c r="BI11" s="47" t="str">
        <f>IF('7-1'!K60&lt;&gt;"",'7-1'!K60,"")</f>
        <v/>
      </c>
      <c r="BJ11" s="34" t="str">
        <f t="array" ref="BJ11">IFERROR(INDEX(BI1:BI21,SMALL(IF(BI1:BI21&lt;&gt;"",ROW(BI1:BI21)),ROW())),"")</f>
        <v/>
      </c>
      <c r="BL11" s="47" t="str">
        <f>IF('7-1'!K63&lt;&gt;"",'7-1'!K63,"")</f>
        <v/>
      </c>
      <c r="BM11" s="34" t="str">
        <f t="array" ref="BM11">IFERROR(INDEX(BL1:BL21,SMALL(IF(BL1:BL21&lt;&gt;"",ROW(BL1:BL21)),ROW())),"")</f>
        <v/>
      </c>
      <c r="BO11" s="47" t="str">
        <f>IF('7-1'!K66&lt;&gt;"",'7-1'!K66,"")</f>
        <v/>
      </c>
      <c r="BP11" s="34" t="str">
        <f t="array" ref="BP11">IFERROR(INDEX(BO1:BO21,SMALL(IF(BO1:BO21&lt;&gt;"",ROW(BO1:BO21)),ROW())),"")</f>
        <v/>
      </c>
      <c r="BR11" s="47" t="str">
        <f>IF('7-1'!K69&lt;&gt;"",'7-1'!K69,"")</f>
        <v/>
      </c>
      <c r="BS11" s="34" t="str">
        <f t="array" ref="BS11">IFERROR(INDEX(BR1:BR21,SMALL(IF(BR1:BR21&lt;&gt;"",ROW(BR1:BR21)),ROW())),"")</f>
        <v/>
      </c>
      <c r="BU11" s="47" t="str">
        <f>IF('7-1'!K72&lt;&gt;"",'7-1'!K72,"")</f>
        <v/>
      </c>
      <c r="BV11" s="34" t="str">
        <f t="array" ref="BV11">IFERROR(INDEX(BU1:BU21,SMALL(IF(BU1:BU21&lt;&gt;"",ROW(BU1:BU21)),ROW())),"")</f>
        <v/>
      </c>
      <c r="BX11" s="47" t="str">
        <f>IF('7-1'!K75&lt;&gt;"",'7-1'!K75,"")</f>
        <v/>
      </c>
      <c r="BY11" s="34" t="str">
        <f t="array" ref="BY11">IFERROR(INDEX(BX1:BX21,SMALL(IF(BX1:BX21&lt;&gt;"",ROW(BX1:BX21)),ROW())),"")</f>
        <v/>
      </c>
    </row>
    <row r="12" spans="1:78" ht="18.600000000000001" customHeight="1" x14ac:dyDescent="0.45">
      <c r="B12" s="7"/>
      <c r="C12" s="378"/>
      <c r="D12" s="378"/>
      <c r="E12" s="524"/>
      <c r="F12" s="467"/>
      <c r="G12" s="420"/>
      <c r="H12" s="49" t="s">
        <v>48</v>
      </c>
      <c r="I12" s="189" t="s">
        <v>125</v>
      </c>
      <c r="J12" s="20" t="s">
        <v>118</v>
      </c>
      <c r="K12" s="20" t="s">
        <v>119</v>
      </c>
      <c r="L12" s="20" t="s">
        <v>121</v>
      </c>
      <c r="M12" s="20" t="s">
        <v>122</v>
      </c>
      <c r="N12" s="378"/>
      <c r="O12" s="479"/>
      <c r="P12" s="9"/>
      <c r="Q12" s="28"/>
      <c r="S12" s="47" t="str">
        <f>IF('7-1'!K19&lt;&gt;"",'7-1'!K19,"")</f>
        <v/>
      </c>
      <c r="T12" s="34" t="str">
        <f t="array" ref="T12">IFERROR(INDEX(S1:S21,SMALL(IF(S1:S21&lt;&gt;"",ROW(S1:S21)),ROW())),"")</f>
        <v/>
      </c>
      <c r="V12" s="47" t="str">
        <f>IF('7-1'!K22&lt;&gt;"",'7-1'!K22,"")</f>
        <v/>
      </c>
      <c r="W12" s="34" t="str">
        <f t="array" ref="W12">IFERROR(INDEX(V1:V21,SMALL(IF(V1:V21&lt;&gt;"",ROW(V1:V21)),ROW())),"")</f>
        <v/>
      </c>
      <c r="Y12" s="47" t="str">
        <f>IF('7-1'!K25&lt;&gt;"",'7-1'!K25,"")</f>
        <v/>
      </c>
      <c r="Z12" s="34" t="str">
        <f t="array" ref="Z12">IFERROR(INDEX(Y1:Y21,SMALL(IF(Y1:Y21&lt;&gt;"",ROW(Y1:Y21)),ROW())),"")</f>
        <v/>
      </c>
      <c r="AB12" s="47" t="str">
        <f>IF('7-1'!K28&lt;&gt;"",'7-1'!K28,"")</f>
        <v/>
      </c>
      <c r="AC12" s="34" t="str">
        <f t="array" ref="AC12">IFERROR(INDEX(AB1:AB21,SMALL(IF(AB1:AB21&lt;&gt;"",ROW(AB1:AB21)),ROW())),"")</f>
        <v/>
      </c>
      <c r="AE12" s="47" t="str">
        <f>IF('7-1'!K31&lt;&gt;"",'7-1'!K31,"")</f>
        <v/>
      </c>
      <c r="AF12" s="34" t="str">
        <f t="array" ref="AF12">IFERROR(INDEX(AE1:AE21,SMALL(IF(AE1:AE21&lt;&gt;"",ROW(AE1:AE21)),ROW())),"")</f>
        <v/>
      </c>
      <c r="AH12" s="47" t="str">
        <f>IF('7-1'!K34&lt;&gt;"",'7-1'!K34,"")</f>
        <v/>
      </c>
      <c r="AI12" s="34" t="str">
        <f t="array" ref="AI12">IFERROR(INDEX(AH1:AH21,SMALL(IF(AH1:AH21&lt;&gt;"",ROW(AH1:AH21)),ROW())),"")</f>
        <v/>
      </c>
      <c r="AK12" s="47" t="str">
        <f>IF('7-1'!K37&lt;&gt;"",'7-1'!K37,"")</f>
        <v/>
      </c>
      <c r="AL12" s="34" t="str">
        <f t="array" ref="AL12">IFERROR(INDEX(AK1:AK21,SMALL(IF(AK1:AK21&lt;&gt;"",ROW(AK1:AK21)),ROW())),"")</f>
        <v/>
      </c>
      <c r="AN12" s="47" t="str">
        <f>IF('7-1'!K40&lt;&gt;"",'7-1'!K40,"")</f>
        <v/>
      </c>
      <c r="AO12" s="34" t="str">
        <f t="array" ref="AO12">IFERROR(INDEX(AN1:AN21,SMALL(IF(AN1:AN21&lt;&gt;"",ROW(AN1:AN21)),ROW())),"")</f>
        <v/>
      </c>
      <c r="AQ12" s="47" t="str">
        <f>IF('7-1'!K43&lt;&gt;"",'7-1'!K43,"")</f>
        <v/>
      </c>
      <c r="AR12" s="34" t="str">
        <f t="array" ref="AR12">IFERROR(INDEX(AQ1:AQ21,SMALL(IF(AQ1:AQ21&lt;&gt;"",ROW(AQ1:AQ21)),ROW())),"")</f>
        <v/>
      </c>
      <c r="AT12" s="47" t="str">
        <f>IF('7-1'!K46&lt;&gt;"",'7-1'!K46,"")</f>
        <v/>
      </c>
      <c r="AU12" s="34" t="str">
        <f t="array" ref="AU12">IFERROR(INDEX(AT1:AT21,SMALL(IF(AT1:AT21&lt;&gt;"",ROW(AT1:AT21)),ROW())),"")</f>
        <v/>
      </c>
      <c r="AW12" s="47" t="str">
        <f>IF('7-1'!K49&lt;&gt;"",'7-1'!K49,"")</f>
        <v/>
      </c>
      <c r="AX12" s="34" t="str">
        <f t="array" ref="AX12">IFERROR(INDEX(AW1:AW21,SMALL(IF(AW1:AW21&lt;&gt;"",ROW(AW1:AW21)),ROW())),"")</f>
        <v/>
      </c>
      <c r="AZ12" s="47" t="str">
        <f>IF('7-1'!K52&lt;&gt;"",'7-1'!K52,"")</f>
        <v/>
      </c>
      <c r="BA12" s="34" t="str">
        <f t="array" ref="BA12">IFERROR(INDEX(AZ1:AZ21,SMALL(IF(AZ1:AZ21&lt;&gt;"",ROW(AZ1:AZ21)),ROW())),"")</f>
        <v/>
      </c>
      <c r="BC12" s="47" t="str">
        <f>IF('7-1'!K55&lt;&gt;"",'7-1'!K55,"")</f>
        <v/>
      </c>
      <c r="BD12" s="34" t="str">
        <f t="array" ref="BD12">IFERROR(INDEX(BC1:BC21,SMALL(IF(BC1:BC21&lt;&gt;"",ROW(BC1:BC21)),ROW())),"")</f>
        <v/>
      </c>
      <c r="BF12" s="47" t="str">
        <f>IF('7-1'!K58&lt;&gt;"",'7-1'!K58,"")</f>
        <v/>
      </c>
      <c r="BG12" s="34" t="str">
        <f t="array" ref="BG12">IFERROR(INDEX(BF1:BF21,SMALL(IF(BF1:BF21&lt;&gt;"",ROW(BF1:BF21)),ROW())),"")</f>
        <v/>
      </c>
      <c r="BI12" s="47" t="str">
        <f>IF('7-1'!K61&lt;&gt;"",'7-1'!K61,"")</f>
        <v/>
      </c>
      <c r="BJ12" s="34" t="str">
        <f t="array" ref="BJ12">IFERROR(INDEX(BI1:BI21,SMALL(IF(BI1:BI21&lt;&gt;"",ROW(BI1:BI21)),ROW())),"")</f>
        <v/>
      </c>
      <c r="BL12" s="47" t="str">
        <f>IF('7-1'!K64&lt;&gt;"",'7-1'!K64,"")</f>
        <v/>
      </c>
      <c r="BM12" s="34" t="str">
        <f t="array" ref="BM12">IFERROR(INDEX(BL1:BL21,SMALL(IF(BL1:BL21&lt;&gt;"",ROW(BL1:BL21)),ROW())),"")</f>
        <v/>
      </c>
      <c r="BO12" s="47" t="str">
        <f>IF('7-1'!K67&lt;&gt;"",'7-1'!K67,"")</f>
        <v/>
      </c>
      <c r="BP12" s="34" t="str">
        <f t="array" ref="BP12">IFERROR(INDEX(BO1:BO21,SMALL(IF(BO1:BO21&lt;&gt;"",ROW(BO1:BO21)),ROW())),"")</f>
        <v/>
      </c>
      <c r="BR12" s="47" t="str">
        <f>IF('7-1'!K70&lt;&gt;"",'7-1'!K70,"")</f>
        <v/>
      </c>
      <c r="BS12" s="34" t="str">
        <f t="array" ref="BS12">IFERROR(INDEX(BR1:BR21,SMALL(IF(BR1:BR21&lt;&gt;"",ROW(BR1:BR21)),ROW())),"")</f>
        <v/>
      </c>
      <c r="BU12" s="47" t="str">
        <f>IF('7-1'!K73&lt;&gt;"",'7-1'!K73,"")</f>
        <v/>
      </c>
      <c r="BV12" s="34" t="str">
        <f t="array" ref="BV12">IFERROR(INDEX(BU1:BU21,SMALL(IF(BU1:BU21&lt;&gt;"",ROW(BU1:BU21)),ROW())),"")</f>
        <v/>
      </c>
      <c r="BX12" s="47" t="str">
        <f>IF('7-1'!K76&lt;&gt;"",'7-1'!K76,"")</f>
        <v/>
      </c>
      <c r="BY12" s="34" t="str">
        <f t="array" ref="BY12">IFERROR(INDEX(BX1:BX21,SMALL(IF(BX1:BX21&lt;&gt;"",ROW(BX1:BX21)),ROW())),"")</f>
        <v/>
      </c>
    </row>
    <row r="13" spans="1:78" ht="15.6" thickBot="1" x14ac:dyDescent="0.5">
      <c r="B13" s="7"/>
      <c r="C13" s="379"/>
      <c r="D13" s="379"/>
      <c r="E13" s="525"/>
      <c r="F13" s="468"/>
      <c r="G13" s="421"/>
      <c r="H13" s="55"/>
      <c r="I13" s="273" t="s">
        <v>108</v>
      </c>
      <c r="J13" s="21"/>
      <c r="K13" s="21"/>
      <c r="L13" s="21"/>
      <c r="M13" s="21"/>
      <c r="N13" s="379"/>
      <c r="O13" s="480"/>
      <c r="P13" s="9"/>
      <c r="Q13" s="28"/>
      <c r="S13" s="47" t="str">
        <f>IF('7-1'!L17&lt;&gt;"",'7-1'!L17,"")</f>
        <v/>
      </c>
      <c r="T13" s="34" t="str">
        <f t="array" ref="T13">IFERROR(INDEX(S1:S21,SMALL(IF(S1:S21&lt;&gt;"",ROW(S1:S21)),ROW())),"")</f>
        <v/>
      </c>
      <c r="V13" s="47" t="str">
        <f>IF('7-1'!L20&lt;&gt;"",'7-1'!L20,"")</f>
        <v/>
      </c>
      <c r="W13" s="34" t="str">
        <f t="array" ref="W13">IFERROR(INDEX(V1:V21,SMALL(IF(V1:V21&lt;&gt;"",ROW(V1:V21)),ROW())),"")</f>
        <v/>
      </c>
      <c r="Y13" s="47" t="str">
        <f>IF('7-1'!L23&lt;&gt;"",'7-1'!L23,"")</f>
        <v/>
      </c>
      <c r="Z13" s="34" t="str">
        <f t="array" ref="Z13">IFERROR(INDEX(Y1:Y21,SMALL(IF(Y1:Y21&lt;&gt;"",ROW(Y1:Y21)),ROW())),"")</f>
        <v/>
      </c>
      <c r="AB13" s="47" t="str">
        <f>IF('7-1'!L26&lt;&gt;"",'7-1'!L26,"")</f>
        <v/>
      </c>
      <c r="AC13" s="34" t="str">
        <f t="array" ref="AC13">IFERROR(INDEX(AB1:AB21,SMALL(IF(AB1:AB21&lt;&gt;"",ROW(AB1:AB21)),ROW())),"")</f>
        <v/>
      </c>
      <c r="AE13" s="47" t="str">
        <f>IF('7-1'!L29&lt;&gt;"",'7-1'!L29,"")</f>
        <v/>
      </c>
      <c r="AF13" s="34" t="str">
        <f t="array" ref="AF13">IFERROR(INDEX(AE1:AE21,SMALL(IF(AE1:AE21&lt;&gt;"",ROW(AE1:AE21)),ROW())),"")</f>
        <v/>
      </c>
      <c r="AH13" s="47" t="str">
        <f>IF('7-1'!L32&lt;&gt;"",'7-1'!L32,"")</f>
        <v/>
      </c>
      <c r="AI13" s="34" t="str">
        <f t="array" ref="AI13">IFERROR(INDEX(AH1:AH21,SMALL(IF(AH1:AH21&lt;&gt;"",ROW(AH1:AH21)),ROW())),"")</f>
        <v/>
      </c>
      <c r="AK13" s="47" t="str">
        <f>IF('7-1'!L35&lt;&gt;"",'7-1'!L35,"")</f>
        <v/>
      </c>
      <c r="AL13" s="34" t="str">
        <f t="array" ref="AL13">IFERROR(INDEX(AK1:AK21,SMALL(IF(AK1:AK21&lt;&gt;"",ROW(AK1:AK21)),ROW())),"")</f>
        <v/>
      </c>
      <c r="AN13" s="47" t="str">
        <f>IF('7-1'!L38&lt;&gt;"",'7-1'!L38,"")</f>
        <v/>
      </c>
      <c r="AO13" s="34" t="str">
        <f t="array" ref="AO13">IFERROR(INDEX(AN1:AN21,SMALL(IF(AN1:AN21&lt;&gt;"",ROW(AN1:AN21)),ROW())),"")</f>
        <v/>
      </c>
      <c r="AQ13" s="47" t="str">
        <f>IF('7-1'!L41&lt;&gt;"",'7-1'!L41,"")</f>
        <v/>
      </c>
      <c r="AR13" s="34" t="str">
        <f t="array" ref="AR13">IFERROR(INDEX(AQ1:AQ21,SMALL(IF(AQ1:AQ21&lt;&gt;"",ROW(AQ1:AQ21)),ROW())),"")</f>
        <v/>
      </c>
      <c r="AT13" s="47" t="str">
        <f>IF('7-1'!L44&lt;&gt;"",'7-1'!L44,"")</f>
        <v/>
      </c>
      <c r="AU13" s="34" t="str">
        <f t="array" ref="AU13">IFERROR(INDEX(AT1:AT21,SMALL(IF(AT1:AT21&lt;&gt;"",ROW(AT1:AT21)),ROW())),"")</f>
        <v/>
      </c>
      <c r="AW13" s="47" t="str">
        <f>IF('7-1'!L47&lt;&gt;"",'7-1'!L47,"")</f>
        <v/>
      </c>
      <c r="AX13" s="34" t="str">
        <f t="array" ref="AX13">IFERROR(INDEX(AW1:AW21,SMALL(IF(AW1:AW21&lt;&gt;"",ROW(AW1:AW21)),ROW())),"")</f>
        <v/>
      </c>
      <c r="AZ13" s="47" t="str">
        <f>IF('7-1'!L50&lt;&gt;"",'7-1'!L50,"")</f>
        <v/>
      </c>
      <c r="BA13" s="34" t="str">
        <f t="array" ref="BA13">IFERROR(INDEX(AZ1:AZ21,SMALL(IF(AZ1:AZ21&lt;&gt;"",ROW(AZ1:AZ21)),ROW())),"")</f>
        <v/>
      </c>
      <c r="BC13" s="47" t="str">
        <f>IF('7-1'!L53&lt;&gt;"",'7-1'!L53,"")</f>
        <v/>
      </c>
      <c r="BD13" s="34" t="str">
        <f t="array" ref="BD13">IFERROR(INDEX(BC1:BC21,SMALL(IF(BC1:BC21&lt;&gt;"",ROW(BC1:BC21)),ROW())),"")</f>
        <v/>
      </c>
      <c r="BF13" s="47" t="str">
        <f>IF('7-1'!L56&lt;&gt;"",'7-1'!L56,"")</f>
        <v/>
      </c>
      <c r="BG13" s="34" t="str">
        <f t="array" ref="BG13">IFERROR(INDEX(BF1:BF21,SMALL(IF(BF1:BF21&lt;&gt;"",ROW(BF1:BF21)),ROW())),"")</f>
        <v/>
      </c>
      <c r="BI13" s="47" t="str">
        <f>IF('7-1'!L59&lt;&gt;"",'7-1'!L59,"")</f>
        <v/>
      </c>
      <c r="BJ13" s="34" t="str">
        <f t="array" ref="BJ13">IFERROR(INDEX(BI1:BI21,SMALL(IF(BI1:BI21&lt;&gt;"",ROW(BI1:BI21)),ROW())),"")</f>
        <v/>
      </c>
      <c r="BL13" s="47" t="str">
        <f>IF('7-1'!L62&lt;&gt;"",'7-1'!L62,"")</f>
        <v/>
      </c>
      <c r="BM13" s="34" t="str">
        <f t="array" ref="BM13">IFERROR(INDEX(BL1:BL21,SMALL(IF(BL1:BL21&lt;&gt;"",ROW(BL1:BL21)),ROW())),"")</f>
        <v/>
      </c>
      <c r="BO13" s="47" t="str">
        <f>IF('7-1'!L65&lt;&gt;"",'7-1'!L65,"")</f>
        <v/>
      </c>
      <c r="BP13" s="34" t="str">
        <f t="array" ref="BP13">IFERROR(INDEX(BO1:BO21,SMALL(IF(BO1:BO21&lt;&gt;"",ROW(BO1:BO21)),ROW())),"")</f>
        <v/>
      </c>
      <c r="BR13" s="47" t="str">
        <f>IF('7-1'!L68&lt;&gt;"",'7-1'!L68,"")</f>
        <v/>
      </c>
      <c r="BS13" s="34" t="str">
        <f t="array" ref="BS13">IFERROR(INDEX(BR1:BR21,SMALL(IF(BR1:BR21&lt;&gt;"",ROW(BR1:BR21)),ROW())),"")</f>
        <v/>
      </c>
      <c r="BU13" s="47" t="str">
        <f>IF('7-1'!L71&lt;&gt;"",'7-1'!L71,"")</f>
        <v/>
      </c>
      <c r="BV13" s="34" t="str">
        <f t="array" ref="BV13">IFERROR(INDEX(BU1:BU21,SMALL(IF(BU1:BU21&lt;&gt;"",ROW(BU1:BU21)),ROW())),"")</f>
        <v/>
      </c>
      <c r="BX13" s="47" t="str">
        <f>IF('7-1'!L74&lt;&gt;"",'7-1'!L74,"")</f>
        <v/>
      </c>
      <c r="BY13" s="34" t="str">
        <f t="array" ref="BY13">IFERROR(INDEX(BX1:BX21,SMALL(IF(BX1:BX21&lt;&gt;"",ROW(BX1:BX21)),ROW())),"")</f>
        <v/>
      </c>
    </row>
    <row r="14" spans="1:78" ht="15" x14ac:dyDescent="0.45">
      <c r="B14" s="7"/>
      <c r="C14" s="8"/>
      <c r="D14" s="8"/>
      <c r="E14" s="8"/>
      <c r="F14" s="8"/>
      <c r="G14" s="8"/>
      <c r="H14" s="8"/>
      <c r="I14" s="8"/>
      <c r="J14" s="8"/>
      <c r="K14" s="8"/>
      <c r="L14" s="159" t="s">
        <v>265</v>
      </c>
      <c r="M14" s="8"/>
      <c r="N14" s="8"/>
      <c r="O14" s="8"/>
      <c r="P14" s="9"/>
      <c r="Q14" s="28"/>
      <c r="S14" s="47" t="str">
        <f>IF('7-1'!L18&lt;&gt;"",'7-1'!L18,"")</f>
        <v/>
      </c>
      <c r="T14" s="34" t="str">
        <f t="array" ref="T14">IFERROR(INDEX(S1:S21,SMALL(IF(S1:S21&lt;&gt;"",ROW(S1:S21)),ROW())),"")</f>
        <v/>
      </c>
      <c r="V14" s="47" t="str">
        <f>IF('7-1'!L21&lt;&gt;"",'7-1'!L22,"")</f>
        <v/>
      </c>
      <c r="W14" s="34" t="str">
        <f t="array" ref="W14">IFERROR(INDEX(V1:V21,SMALL(IF(V1:V21&lt;&gt;"",ROW(V1:V21)),ROW())),"")</f>
        <v/>
      </c>
      <c r="Y14" s="47" t="str">
        <f>IF('7-1'!L24&lt;&gt;"",'7-1'!L24,"")</f>
        <v/>
      </c>
      <c r="Z14" s="34" t="str">
        <f t="array" ref="Z14">IFERROR(INDEX(Y1:Y21,SMALL(IF(Y1:Y21&lt;&gt;"",ROW(Y1:Y21)),ROW())),"")</f>
        <v/>
      </c>
      <c r="AB14" s="47" t="str">
        <f>IF('7-1'!L27&lt;&gt;"",'7-1'!L27,"")</f>
        <v/>
      </c>
      <c r="AC14" s="34" t="str">
        <f t="array" ref="AC14">IFERROR(INDEX(AB1:AB21,SMALL(IF(AB1:AB21&lt;&gt;"",ROW(AB1:AB21)),ROW())),"")</f>
        <v/>
      </c>
      <c r="AE14" s="47" t="str">
        <f>IF('7-1'!L30&lt;&gt;"",'7-1'!L30,"")</f>
        <v/>
      </c>
      <c r="AF14" s="34" t="str">
        <f t="array" ref="AF14">IFERROR(INDEX(AE1:AE21,SMALL(IF(AE1:AE21&lt;&gt;"",ROW(AE1:AE21)),ROW())),"")</f>
        <v/>
      </c>
      <c r="AH14" s="47" t="str">
        <f>IF('7-1'!L33&lt;&gt;"",'7-1'!L33,"")</f>
        <v/>
      </c>
      <c r="AI14" s="34" t="str">
        <f t="array" ref="AI14">IFERROR(INDEX(AH1:AH21,SMALL(IF(AH1:AH21&lt;&gt;"",ROW(AH1:AH21)),ROW())),"")</f>
        <v/>
      </c>
      <c r="AK14" s="47" t="str">
        <f>IF('7-1'!L36&lt;&gt;"",'7-1'!L36,"")</f>
        <v/>
      </c>
      <c r="AL14" s="34" t="str">
        <f t="array" ref="AL14">IFERROR(INDEX(AK1:AK21,SMALL(IF(AK1:AK21&lt;&gt;"",ROW(AK1:AK21)),ROW())),"")</f>
        <v/>
      </c>
      <c r="AN14" s="47" t="str">
        <f>IF('7-1'!L39&lt;&gt;"",'7-1'!L39,"")</f>
        <v/>
      </c>
      <c r="AO14" s="34" t="str">
        <f t="array" ref="AO14">IFERROR(INDEX(AN1:AN21,SMALL(IF(AN1:AN21&lt;&gt;"",ROW(AN1:AN21)),ROW())),"")</f>
        <v/>
      </c>
      <c r="AQ14" s="47" t="str">
        <f>IF('7-1'!L42&lt;&gt;"",'7-1'!L42,"")</f>
        <v/>
      </c>
      <c r="AR14" s="34" t="str">
        <f t="array" ref="AR14">IFERROR(INDEX(AQ1:AQ21,SMALL(IF(AQ1:AQ21&lt;&gt;"",ROW(AQ1:AQ21)),ROW())),"")</f>
        <v/>
      </c>
      <c r="AT14" s="47" t="str">
        <f>IF('7-1'!L45&lt;&gt;"",'7-1'!L45,"")</f>
        <v/>
      </c>
      <c r="AU14" s="34" t="str">
        <f t="array" ref="AU14">IFERROR(INDEX(AT1:AT21,SMALL(IF(AT1:AT21&lt;&gt;"",ROW(AT1:AT21)),ROW())),"")</f>
        <v/>
      </c>
      <c r="AW14" s="47" t="str">
        <f>IF('7-1'!L48&lt;&gt;"",'7-1'!L48,"")</f>
        <v/>
      </c>
      <c r="AX14" s="34" t="str">
        <f t="array" ref="AX14">IFERROR(INDEX(AW1:AW21,SMALL(IF(AW1:AW21&lt;&gt;"",ROW(AW1:AW21)),ROW())),"")</f>
        <v/>
      </c>
      <c r="AZ14" s="47" t="str">
        <f>IF('7-1'!L51&lt;&gt;"",'7-1'!L51,"")</f>
        <v/>
      </c>
      <c r="BA14" s="34" t="str">
        <f t="array" ref="BA14">IFERROR(INDEX(AZ1:AZ21,SMALL(IF(AZ1:AZ21&lt;&gt;"",ROW(AZ1:AZ21)),ROW())),"")</f>
        <v/>
      </c>
      <c r="BC14" s="47" t="str">
        <f>IF('7-1'!L54&lt;&gt;"",'7-1'!L54,"")</f>
        <v/>
      </c>
      <c r="BD14" s="34" t="str">
        <f t="array" ref="BD14">IFERROR(INDEX(BC1:BC21,SMALL(IF(BC1:BC21&lt;&gt;"",ROW(BC1:BC21)),ROW())),"")</f>
        <v/>
      </c>
      <c r="BF14" s="47" t="str">
        <f>IF('7-1'!L57&lt;&gt;"",'7-1'!L57,"")</f>
        <v/>
      </c>
      <c r="BG14" s="34" t="str">
        <f t="array" ref="BG14">IFERROR(INDEX(BF1:BF21,SMALL(IF(BF1:BF21&lt;&gt;"",ROW(BF1:BF21)),ROW())),"")</f>
        <v/>
      </c>
      <c r="BI14" s="47" t="str">
        <f>IF('7-1'!L60&lt;&gt;"",'7-1'!L60,"")</f>
        <v/>
      </c>
      <c r="BJ14" s="34" t="str">
        <f t="array" ref="BJ14">IFERROR(INDEX(BI1:BI21,SMALL(IF(BI1:BI21&lt;&gt;"",ROW(BI1:BI21)),ROW())),"")</f>
        <v/>
      </c>
      <c r="BL14" s="47" t="str">
        <f>IF('7-1'!L63&lt;&gt;"",'7-1'!L63,"")</f>
        <v/>
      </c>
      <c r="BM14" s="34" t="str">
        <f t="array" ref="BM14">IFERROR(INDEX(BL1:BL21,SMALL(IF(BL1:BL21&lt;&gt;"",ROW(BL1:BL21)),ROW())),"")</f>
        <v/>
      </c>
      <c r="BO14" s="47" t="str">
        <f>IF('7-1'!L66&lt;&gt;"",'7-1'!L66,"")</f>
        <v/>
      </c>
      <c r="BP14" s="34" t="str">
        <f t="array" ref="BP14">IFERROR(INDEX(BO1:BO21,SMALL(IF(BO1:BO21&lt;&gt;"",ROW(BO1:BO21)),ROW())),"")</f>
        <v/>
      </c>
      <c r="BR14" s="47" t="str">
        <f>IF('7-1'!L69&lt;&gt;"",'7-1'!L69,"")</f>
        <v/>
      </c>
      <c r="BS14" s="34" t="str">
        <f t="array" ref="BS14">IFERROR(INDEX(BR1:BR21,SMALL(IF(BR1:BR21&lt;&gt;"",ROW(BR1:BR21)),ROW())),"")</f>
        <v/>
      </c>
      <c r="BU14" s="47" t="str">
        <f>IF('7-1'!L72&lt;&gt;"",'7-1'!L72,"")</f>
        <v/>
      </c>
      <c r="BV14" s="34" t="str">
        <f t="array" ref="BV14">IFERROR(INDEX(BU1:BU21,SMALL(IF(BU1:BU21&lt;&gt;"",ROW(BU1:BU21)),ROW())),"")</f>
        <v/>
      </c>
      <c r="BX14" s="47" t="str">
        <f>IF('7-1'!L75&lt;&gt;"",'7-1'!L75,"")</f>
        <v/>
      </c>
      <c r="BY14" s="34" t="str">
        <f t="array" ref="BY14">IFERROR(INDEX(BX1:BX21,SMALL(IF(BX1:BX21&lt;&gt;"",ROW(BX1:BX21)),ROW())),"")</f>
        <v/>
      </c>
    </row>
    <row r="15" spans="1:78" ht="15" customHeight="1" thickBot="1" x14ac:dyDescent="0.5">
      <c r="B15" s="7"/>
      <c r="C15" s="8"/>
      <c r="D15" s="8"/>
      <c r="E15" s="8"/>
      <c r="F15" s="8"/>
      <c r="G15" s="8"/>
      <c r="H15" s="8"/>
      <c r="I15" s="8"/>
      <c r="J15" s="8"/>
      <c r="K15" s="8"/>
      <c r="L15" s="8"/>
      <c r="M15" s="8"/>
      <c r="N15" s="8"/>
      <c r="O15" s="8"/>
      <c r="P15" s="9"/>
      <c r="Q15" s="28"/>
      <c r="S15" s="47" t="str">
        <f>IF('7-1'!L19&lt;&gt;"",'7-1'!L19,"")</f>
        <v/>
      </c>
      <c r="T15" s="34" t="str">
        <f t="array" ref="T15">IFERROR(INDEX(S1:S21,SMALL(IF(S1:S21&lt;&gt;"",ROW(S1:S21)),ROW())),"")</f>
        <v/>
      </c>
      <c r="V15" s="47" t="str">
        <f>IF('7-1'!L22&lt;&gt;"",'7-1'!L22,"")</f>
        <v/>
      </c>
      <c r="W15" s="34" t="str">
        <f t="array" ref="W15">IFERROR(INDEX(V1:V21,SMALL(IF(V1:V21&lt;&gt;"",ROW(V1:V21)),ROW())),"")</f>
        <v/>
      </c>
      <c r="Y15" s="47" t="str">
        <f>IF('7-1'!L25&lt;&gt;"",'7-1'!L25,"")</f>
        <v/>
      </c>
      <c r="Z15" s="34" t="str">
        <f t="array" ref="Z15">IFERROR(INDEX(Y1:Y21,SMALL(IF(Y1:Y21&lt;&gt;"",ROW(Y1:Y21)),ROW())),"")</f>
        <v/>
      </c>
      <c r="AB15" s="47" t="str">
        <f>IF('7-1'!L28&lt;&gt;"",'7-1'!L28,"")</f>
        <v/>
      </c>
      <c r="AC15" s="34" t="str">
        <f t="array" ref="AC15">IFERROR(INDEX(AB1:AB21,SMALL(IF(AB1:AB21&lt;&gt;"",ROW(AB1:AB21)),ROW())),"")</f>
        <v/>
      </c>
      <c r="AE15" s="47" t="str">
        <f>IF('7-1'!L31&lt;&gt;"",'7-1'!L31,"")</f>
        <v/>
      </c>
      <c r="AF15" s="34" t="str">
        <f t="array" ref="AF15">IFERROR(INDEX(AE1:AE21,SMALL(IF(AE1:AE21&lt;&gt;"",ROW(AE1:AE21)),ROW())),"")</f>
        <v/>
      </c>
      <c r="AH15" s="47" t="str">
        <f>IF('7-1'!L34&lt;&gt;"",'7-1'!L34,"")</f>
        <v/>
      </c>
      <c r="AI15" s="34" t="str">
        <f t="array" ref="AI15">IFERROR(INDEX(AH1:AH21,SMALL(IF(AH1:AH21&lt;&gt;"",ROW(AH1:AH21)),ROW())),"")</f>
        <v/>
      </c>
      <c r="AK15" s="47" t="str">
        <f>IF('7-1'!L37&lt;&gt;"",'7-1'!L37,"")</f>
        <v/>
      </c>
      <c r="AL15" s="34" t="str">
        <f t="array" ref="AL15">IFERROR(INDEX(AK1:AK21,SMALL(IF(AK1:AK21&lt;&gt;"",ROW(AK1:AK21)),ROW())),"")</f>
        <v/>
      </c>
      <c r="AN15" s="47" t="str">
        <f>IF('7-1'!L40&lt;&gt;"",'7-1'!L40,"")</f>
        <v/>
      </c>
      <c r="AO15" s="34" t="str">
        <f t="array" ref="AO15">IFERROR(INDEX(AN1:AN21,SMALL(IF(AN1:AN21&lt;&gt;"",ROW(AN1:AN21)),ROW())),"")</f>
        <v/>
      </c>
      <c r="AQ15" s="47" t="str">
        <f>IF('7-1'!L43&lt;&gt;"",'7-1'!L43,"")</f>
        <v/>
      </c>
      <c r="AR15" s="34" t="str">
        <f t="array" ref="AR15">IFERROR(INDEX(AQ1:AQ21,SMALL(IF(AQ1:AQ21&lt;&gt;"",ROW(AQ1:AQ21)),ROW())),"")</f>
        <v/>
      </c>
      <c r="AT15" s="47" t="str">
        <f>IF('7-1'!L46&lt;&gt;"",'7-1'!L46,"")</f>
        <v/>
      </c>
      <c r="AU15" s="34" t="str">
        <f t="array" ref="AU15">IFERROR(INDEX(AT1:AT21,SMALL(IF(AT1:AT21&lt;&gt;"",ROW(AT1:AT21)),ROW())),"")</f>
        <v/>
      </c>
      <c r="AW15" s="47" t="str">
        <f>IF('7-1'!L49&lt;&gt;"",'7-1'!L49,"")</f>
        <v/>
      </c>
      <c r="AX15" s="34" t="str">
        <f t="array" ref="AX15">IFERROR(INDEX(AW1:AW21,SMALL(IF(AW1:AW21&lt;&gt;"",ROW(AW1:AW21)),ROW())),"")</f>
        <v/>
      </c>
      <c r="AZ15" s="47" t="str">
        <f>IF('7-1'!L52&lt;&gt;"",'7-1'!L52,"")</f>
        <v/>
      </c>
      <c r="BA15" s="34" t="str">
        <f t="array" ref="BA15">IFERROR(INDEX(AZ1:AZ21,SMALL(IF(AZ1:AZ21&lt;&gt;"",ROW(AZ1:AZ21)),ROW())),"")</f>
        <v/>
      </c>
      <c r="BC15" s="47" t="str">
        <f>IF('7-1'!L55&lt;&gt;"",'7-1'!L55,"")</f>
        <v/>
      </c>
      <c r="BD15" s="34" t="str">
        <f t="array" ref="BD15">IFERROR(INDEX(BC1:BC21,SMALL(IF(BC1:BC21&lt;&gt;"",ROW(BC1:BC21)),ROW())),"")</f>
        <v/>
      </c>
      <c r="BF15" s="47" t="str">
        <f>IF('7-1'!L58&lt;&gt;"",'7-1'!L58,"")</f>
        <v/>
      </c>
      <c r="BG15" s="34" t="str">
        <f t="array" ref="BG15">IFERROR(INDEX(BF1:BF21,SMALL(IF(BF1:BF21&lt;&gt;"",ROW(BF1:BF21)),ROW())),"")</f>
        <v/>
      </c>
      <c r="BI15" s="47" t="str">
        <f>IF('7-1'!L61&lt;&gt;"",'7-1'!L61,"")</f>
        <v/>
      </c>
      <c r="BJ15" s="34" t="str">
        <f t="array" ref="BJ15">IFERROR(INDEX(BI1:BI21,SMALL(IF(BI1:BI21&lt;&gt;"",ROW(BI1:BI21)),ROW())),"")</f>
        <v/>
      </c>
      <c r="BL15" s="47" t="str">
        <f>IF('7-1'!L64&lt;&gt;"",'7-1'!L64,"")</f>
        <v/>
      </c>
      <c r="BM15" s="34" t="str">
        <f t="array" ref="BM15">IFERROR(INDEX(BL1:BL21,SMALL(IF(BL1:BL21&lt;&gt;"",ROW(BL1:BL21)),ROW())),"")</f>
        <v/>
      </c>
      <c r="BO15" s="47" t="str">
        <f>IF('7-1'!L67&lt;&gt;"",'7-1'!L67,"")</f>
        <v/>
      </c>
      <c r="BP15" s="34" t="str">
        <f t="array" ref="BP15">IFERROR(INDEX(BO1:BO21,SMALL(IF(BO1:BO21&lt;&gt;"",ROW(BO1:BO21)),ROW())),"")</f>
        <v/>
      </c>
      <c r="BR15" s="47" t="str">
        <f>IF('7-1'!L70&lt;&gt;"",'7-1'!L70,"")</f>
        <v/>
      </c>
      <c r="BS15" s="34" t="str">
        <f t="array" ref="BS15">IFERROR(INDEX(BR1:BR21,SMALL(IF(BR1:BR21&lt;&gt;"",ROW(BR1:BR21)),ROW())),"")</f>
        <v/>
      </c>
      <c r="BU15" s="47" t="str">
        <f>IF('7-1'!L73&lt;&gt;"",'7-1'!L73,"")</f>
        <v/>
      </c>
      <c r="BV15" s="34" t="str">
        <f t="array" ref="BV15">IFERROR(INDEX(BU1:BU21,SMALL(IF(BU1:BU21&lt;&gt;"",ROW(BU1:BU21)),ROW())),"")</f>
        <v/>
      </c>
      <c r="BX15" s="47" t="str">
        <f>IF('7-1'!L76&lt;&gt;"",'7-1'!L76,"")</f>
        <v/>
      </c>
      <c r="BY15" s="34" t="str">
        <f t="array" ref="BY15">IFERROR(INDEX(BX1:BX21,SMALL(IF(BX1:BX21&lt;&gt;"",ROW(BX1:BX21)),ROW())),"")</f>
        <v/>
      </c>
    </row>
    <row r="16" spans="1:78" ht="18.600000000000001" customHeight="1" x14ac:dyDescent="0.45">
      <c r="B16" s="7"/>
      <c r="C16" s="426" t="s">
        <v>22</v>
      </c>
      <c r="D16" s="377" t="s">
        <v>138</v>
      </c>
      <c r="E16" s="377" t="s">
        <v>24</v>
      </c>
      <c r="F16" s="350" t="s">
        <v>75</v>
      </c>
      <c r="G16" s="350" t="s">
        <v>76</v>
      </c>
      <c r="H16" s="470" t="s">
        <v>152</v>
      </c>
      <c r="I16" s="471"/>
      <c r="J16" s="442" t="s">
        <v>238</v>
      </c>
      <c r="K16" s="444"/>
      <c r="L16" s="442" t="s">
        <v>237</v>
      </c>
      <c r="M16" s="444"/>
      <c r="N16" s="377" t="s">
        <v>150</v>
      </c>
      <c r="O16" s="377" t="s">
        <v>255</v>
      </c>
      <c r="P16" s="9"/>
      <c r="Q16" s="28"/>
      <c r="S16" s="47" t="str">
        <f>IF('7-1'!M17&lt;&gt;"",'7-1'!M17,"")</f>
        <v/>
      </c>
      <c r="T16" s="34" t="str">
        <f t="array" ref="T16">IFERROR(INDEX(S1:S21,SMALL(IF(S1:S21&lt;&gt;"",ROW(S1:S21)),ROW())),"")</f>
        <v/>
      </c>
      <c r="V16" s="47" t="str">
        <f>IF('7-1'!M20&lt;&gt;"",'7-1'!M20,"")</f>
        <v/>
      </c>
      <c r="W16" s="34" t="str">
        <f t="array" ref="W16">IFERROR(INDEX(V1:V21,SMALL(IF(V1:V21&lt;&gt;"",ROW(V1:V21)),ROW())),"")</f>
        <v/>
      </c>
      <c r="Y16" s="47" t="str">
        <f>IF('7-1'!M23&lt;&gt;"",'7-1'!M23,"")</f>
        <v/>
      </c>
      <c r="Z16" s="34" t="str">
        <f t="array" ref="Z16">IFERROR(INDEX(Y1:Y21,SMALL(IF(Y1:Y21&lt;&gt;"",ROW(Y1:Y21)),ROW())),"")</f>
        <v/>
      </c>
      <c r="AB16" s="47" t="str">
        <f>IF('7-1'!M26&lt;&gt;"",'7-1'!M26,"")</f>
        <v/>
      </c>
      <c r="AC16" s="34" t="str">
        <f t="array" ref="AC16">IFERROR(INDEX(AB1:AB21,SMALL(IF(AB1:AB21&lt;&gt;"",ROW(AB1:AB21)),ROW())),"")</f>
        <v/>
      </c>
      <c r="AE16" s="47" t="str">
        <f>IF('7-1'!M29&lt;&gt;"",'7-1'!M29,"")</f>
        <v/>
      </c>
      <c r="AF16" s="34" t="str">
        <f t="array" ref="AF16">IFERROR(INDEX(AE1:AE21,SMALL(IF(AE1:AE21&lt;&gt;"",ROW(AE1:AE21)),ROW())),"")</f>
        <v/>
      </c>
      <c r="AH16" s="47" t="str">
        <f>IF('7-1'!M32&lt;&gt;"",'7-1'!M32,"")</f>
        <v/>
      </c>
      <c r="AI16" s="34" t="str">
        <f t="array" ref="AI16">IFERROR(INDEX(AH1:AH21,SMALL(IF(AH1:AH21&lt;&gt;"",ROW(AH1:AH21)),ROW())),"")</f>
        <v/>
      </c>
      <c r="AK16" s="47" t="str">
        <f>IF('7-1'!M35&lt;&gt;"",'7-1'!M35,"")</f>
        <v/>
      </c>
      <c r="AL16" s="34" t="str">
        <f t="array" ref="AL16">IFERROR(INDEX(AK1:AK21,SMALL(IF(AK1:AK21&lt;&gt;"",ROW(AK1:AK21)),ROW())),"")</f>
        <v/>
      </c>
      <c r="AN16" s="47" t="str">
        <f>IF('7-1'!M38&lt;&gt;"",'7-1'!M38,"")</f>
        <v/>
      </c>
      <c r="AO16" s="34" t="str">
        <f t="array" ref="AO16">IFERROR(INDEX(AN1:AN21,SMALL(IF(AN1:AN21&lt;&gt;"",ROW(AN1:AN21)),ROW())),"")</f>
        <v/>
      </c>
      <c r="AQ16" s="47" t="str">
        <f>IF('7-1'!M41&lt;&gt;"",'7-1'!M41,"")</f>
        <v/>
      </c>
      <c r="AR16" s="34" t="str">
        <f t="array" ref="AR16">IFERROR(INDEX(AQ1:AQ21,SMALL(IF(AQ1:AQ21&lt;&gt;"",ROW(AQ1:AQ21)),ROW())),"")</f>
        <v/>
      </c>
      <c r="AT16" s="47" t="str">
        <f>IF('7-1'!M44&lt;&gt;"",'7-1'!M44,"")</f>
        <v/>
      </c>
      <c r="AU16" s="34" t="str">
        <f t="array" ref="AU16">IFERROR(INDEX(AT1:AT21,SMALL(IF(AT1:AT21&lt;&gt;"",ROW(AT1:AT21)),ROW())),"")</f>
        <v/>
      </c>
      <c r="AW16" s="47" t="str">
        <f>IF('7-1'!M47&lt;&gt;"",'7-1'!M47,"")</f>
        <v/>
      </c>
      <c r="AX16" s="34" t="str">
        <f t="array" ref="AX16">IFERROR(INDEX(AW1:AW21,SMALL(IF(AW1:AW21&lt;&gt;"",ROW(AW1:AW21)),ROW())),"")</f>
        <v/>
      </c>
      <c r="AZ16" s="47" t="str">
        <f>IF('7-1'!M50&lt;&gt;"",'7-1'!M50,"")</f>
        <v/>
      </c>
      <c r="BA16" s="34" t="str">
        <f t="array" ref="BA16">IFERROR(INDEX(AZ1:AZ21,SMALL(IF(AZ1:AZ21&lt;&gt;"",ROW(AZ1:AZ21)),ROW())),"")</f>
        <v/>
      </c>
      <c r="BC16" s="47" t="str">
        <f>IF('7-1'!M53&lt;&gt;"",'7-1'!M53,"")</f>
        <v/>
      </c>
      <c r="BD16" s="34" t="str">
        <f t="array" ref="BD16">IFERROR(INDEX(BC1:BC21,SMALL(IF(BC1:BC21&lt;&gt;"",ROW(BC1:BC21)),ROW())),"")</f>
        <v/>
      </c>
      <c r="BF16" s="47" t="str">
        <f>IF('7-1'!M56&lt;&gt;"",'7-1'!M56,"")</f>
        <v/>
      </c>
      <c r="BG16" s="34" t="str">
        <f t="array" ref="BG16">IFERROR(INDEX(BF1:BF21,SMALL(IF(BF1:BF21&lt;&gt;"",ROW(BF1:BF21)),ROW())),"")</f>
        <v/>
      </c>
      <c r="BI16" s="47" t="str">
        <f>IF('7-1'!M59&lt;&gt;"",'7-1'!M59,"")</f>
        <v/>
      </c>
      <c r="BJ16" s="34" t="str">
        <f t="array" ref="BJ16">IFERROR(INDEX(BI1:BI21,SMALL(IF(BI1:BI21&lt;&gt;"",ROW(BI1:BI21)),ROW())),"")</f>
        <v/>
      </c>
      <c r="BL16" s="47" t="str">
        <f>IF('7-1'!M62&lt;&gt;"",'7-1'!M62,"")</f>
        <v/>
      </c>
      <c r="BM16" s="34" t="str">
        <f t="array" ref="BM16">IFERROR(INDEX(BL1:BL21,SMALL(IF(BL1:BL21&lt;&gt;"",ROW(BL1:BL21)),ROW())),"")</f>
        <v/>
      </c>
      <c r="BO16" s="47" t="str">
        <f>IF('7-1'!M65&lt;&gt;"",'7-1'!M65,"")</f>
        <v/>
      </c>
      <c r="BP16" s="34" t="str">
        <f t="array" ref="BP16">IFERROR(INDEX(BO1:BO21,SMALL(IF(BO1:BO21&lt;&gt;"",ROW(BO1:BO21)),ROW())),"")</f>
        <v/>
      </c>
      <c r="BR16" s="47" t="str">
        <f>IF('7-1'!M68&lt;&gt;"",'7-1'!M68,"")</f>
        <v/>
      </c>
      <c r="BS16" s="34" t="str">
        <f t="array" ref="BS16">IFERROR(INDEX(BR1:BR21,SMALL(IF(BR1:BR21&lt;&gt;"",ROW(BR1:BR21)),ROW())),"")</f>
        <v/>
      </c>
      <c r="BU16" s="47" t="str">
        <f>IF('7-1'!M71&lt;&gt;"",'7-1'!M71,"")</f>
        <v/>
      </c>
      <c r="BV16" s="34" t="str">
        <f t="array" ref="BV16">IFERROR(INDEX(BU1:BU21,SMALL(IF(BU1:BU21&lt;&gt;"",ROW(BU1:BU21)),ROW())),"")</f>
        <v/>
      </c>
      <c r="BX16" s="47" t="str">
        <f>IF('7-1'!M74&lt;&gt;"",'7-1'!M74,"")</f>
        <v/>
      </c>
      <c r="BY16" s="34" t="str">
        <f t="array" ref="BY16">IFERROR(INDEX(BX1:BX21,SMALL(IF(BX1:BX21&lt;&gt;"",ROW(BX1:BX21)),ROW())),"")</f>
        <v/>
      </c>
    </row>
    <row r="17" spans="2:77" ht="15" customHeight="1" thickBot="1" x14ac:dyDescent="0.5">
      <c r="B17" s="7"/>
      <c r="C17" s="366"/>
      <c r="D17" s="379"/>
      <c r="E17" s="379"/>
      <c r="F17" s="351"/>
      <c r="G17" s="351"/>
      <c r="H17" s="521"/>
      <c r="I17" s="522"/>
      <c r="J17" s="79" t="s">
        <v>71</v>
      </c>
      <c r="K17" s="25" t="s">
        <v>72</v>
      </c>
      <c r="L17" s="79" t="s">
        <v>73</v>
      </c>
      <c r="M17" s="25" t="s">
        <v>74</v>
      </c>
      <c r="N17" s="379"/>
      <c r="O17" s="379"/>
      <c r="P17" s="9"/>
      <c r="Q17" s="28"/>
      <c r="S17" s="47" t="str">
        <f>IF('7-1'!M18&lt;&gt;"",'7-1'!M18,"")</f>
        <v/>
      </c>
      <c r="T17" s="34" t="str">
        <f t="array" ref="T17">IFERROR(INDEX(S1:S21,SMALL(IF(S1:S21&lt;&gt;"",ROW(S1:S21)),ROW())),"")</f>
        <v/>
      </c>
      <c r="V17" s="47" t="str">
        <f>IF('7-1'!M21&lt;&gt;"",'7-1'!M21,"")</f>
        <v/>
      </c>
      <c r="W17" s="34" t="str">
        <f t="array" ref="W17">IFERROR(INDEX(V1:V21,SMALL(IF(V1:V21&lt;&gt;"",ROW(V1:V21)),ROW())),"")</f>
        <v/>
      </c>
      <c r="Y17" s="47" t="str">
        <f>IF('7-1'!M24&lt;&gt;"",'7-1'!M24,"")</f>
        <v/>
      </c>
      <c r="Z17" s="34" t="str">
        <f t="array" ref="Z17">IFERROR(INDEX(Y1:Y21,SMALL(IF(Y1:Y21&lt;&gt;"",ROW(Y1:Y21)),ROW())),"")</f>
        <v/>
      </c>
      <c r="AB17" s="47" t="str">
        <f>IF('7-1'!M27&lt;&gt;"",'7-1'!M27,"")</f>
        <v/>
      </c>
      <c r="AC17" s="34" t="str">
        <f t="array" ref="AC17">IFERROR(INDEX(AB1:AB21,SMALL(IF(AB1:AB21&lt;&gt;"",ROW(AB1:AB21)),ROW())),"")</f>
        <v/>
      </c>
      <c r="AE17" s="47" t="str">
        <f>IF('7-1'!M30&lt;&gt;"",'7-1'!M30,"")</f>
        <v/>
      </c>
      <c r="AF17" s="34" t="str">
        <f t="array" ref="AF17">IFERROR(INDEX(AE1:AE21,SMALL(IF(AE1:AE21&lt;&gt;"",ROW(AE1:AE21)),ROW())),"")</f>
        <v/>
      </c>
      <c r="AH17" s="47" t="str">
        <f>IF('7-1'!M33&lt;&gt;"",'7-1'!M33,"")</f>
        <v/>
      </c>
      <c r="AI17" s="34" t="str">
        <f t="array" ref="AI17">IFERROR(INDEX(AH1:AH21,SMALL(IF(AH1:AH21&lt;&gt;"",ROW(AH1:AH21)),ROW())),"")</f>
        <v/>
      </c>
      <c r="AK17" s="47" t="str">
        <f>IF('7-1'!M36&lt;&gt;"",'7-1'!M36,"")</f>
        <v/>
      </c>
      <c r="AL17" s="34" t="str">
        <f t="array" ref="AL17">IFERROR(INDEX(AK1:AK21,SMALL(IF(AK1:AK21&lt;&gt;"",ROW(AK1:AK21)),ROW())),"")</f>
        <v/>
      </c>
      <c r="AN17" s="47" t="str">
        <f>IF('7-1'!M39&lt;&gt;"",'7-1'!M39,"")</f>
        <v/>
      </c>
      <c r="AO17" s="34" t="str">
        <f t="array" ref="AO17">IFERROR(INDEX(AN1:AN21,SMALL(IF(AN1:AN21&lt;&gt;"",ROW(AN1:AN21)),ROW())),"")</f>
        <v/>
      </c>
      <c r="AQ17" s="47" t="str">
        <f>IF('7-1'!M42&lt;&gt;"",'7-1'!M42,"")</f>
        <v/>
      </c>
      <c r="AR17" s="34" t="str">
        <f t="array" ref="AR17">IFERROR(INDEX(AQ1:AQ21,SMALL(IF(AQ1:AQ21&lt;&gt;"",ROW(AQ1:AQ21)),ROW())),"")</f>
        <v/>
      </c>
      <c r="AT17" s="47" t="str">
        <f>IF('7-1'!M45&lt;&gt;"",'7-1'!M45,"")</f>
        <v/>
      </c>
      <c r="AU17" s="34" t="str">
        <f t="array" ref="AU17">IFERROR(INDEX(AT1:AT21,SMALL(IF(AT1:AT21&lt;&gt;"",ROW(AT1:AT21)),ROW())),"")</f>
        <v/>
      </c>
      <c r="AW17" s="47" t="str">
        <f>IF('7-1'!M48&lt;&gt;"",'7-1'!M48,"")</f>
        <v/>
      </c>
      <c r="AX17" s="34" t="str">
        <f t="array" ref="AX17">IFERROR(INDEX(AW1:AW21,SMALL(IF(AW1:AW21&lt;&gt;"",ROW(AW1:AW21)),ROW())),"")</f>
        <v/>
      </c>
      <c r="AZ17" s="47" t="str">
        <f>IF('7-1'!M51&lt;&gt;"",'7-1'!M51,"")</f>
        <v/>
      </c>
      <c r="BA17" s="34" t="str">
        <f t="array" ref="BA17">IFERROR(INDEX(AZ1:AZ21,SMALL(IF(AZ1:AZ21&lt;&gt;"",ROW(AZ1:AZ21)),ROW())),"")</f>
        <v/>
      </c>
      <c r="BC17" s="47" t="str">
        <f>IF('7-1'!M54&lt;&gt;"",'7-1'!M54,"")</f>
        <v/>
      </c>
      <c r="BD17" s="34" t="str">
        <f t="array" ref="BD17">IFERROR(INDEX(BC1:BC21,SMALL(IF(BC1:BC21&lt;&gt;"",ROW(BC1:BC21)),ROW())),"")</f>
        <v/>
      </c>
      <c r="BF17" s="47" t="str">
        <f>IF('7-1'!M57&lt;&gt;"",'7-1'!M57,"")</f>
        <v/>
      </c>
      <c r="BG17" s="34" t="str">
        <f t="array" ref="BG17">IFERROR(INDEX(BF1:BF21,SMALL(IF(BF1:BF21&lt;&gt;"",ROW(BF1:BF21)),ROW())),"")</f>
        <v/>
      </c>
      <c r="BI17" s="47" t="str">
        <f>IF('7-1'!M60&lt;&gt;"",'7-1'!M60,"")</f>
        <v/>
      </c>
      <c r="BJ17" s="34" t="str">
        <f t="array" ref="BJ17">IFERROR(INDEX(BI1:BI21,SMALL(IF(BI1:BI21&lt;&gt;"",ROW(BI1:BI21)),ROW())),"")</f>
        <v/>
      </c>
      <c r="BL17" s="47" t="str">
        <f>IF('7-1'!M63&lt;&gt;"",'7-1'!M63,"")</f>
        <v/>
      </c>
      <c r="BM17" s="34" t="str">
        <f t="array" ref="BM17">IFERROR(INDEX(BL1:BL21,SMALL(IF(BL1:BL21&lt;&gt;"",ROW(BL1:BL21)),ROW())),"")</f>
        <v/>
      </c>
      <c r="BO17" s="47" t="str">
        <f>IF('7-1'!M66&lt;&gt;"",'7-1'!M66,"")</f>
        <v/>
      </c>
      <c r="BP17" s="34" t="str">
        <f t="array" ref="BP17">IFERROR(INDEX(BO1:BO21,SMALL(IF(BO1:BO21&lt;&gt;"",ROW(BO1:BO21)),ROW())),"")</f>
        <v/>
      </c>
      <c r="BR17" s="47" t="str">
        <f>IF('7-1'!M69&lt;&gt;"",'7-1'!M69,"")</f>
        <v/>
      </c>
      <c r="BS17" s="34" t="str">
        <f t="array" ref="BS17">IFERROR(INDEX(BR1:BR21,SMALL(IF(BR1:BR21&lt;&gt;"",ROW(BR1:BR21)),ROW())),"")</f>
        <v/>
      </c>
      <c r="BU17" s="47" t="str">
        <f>IF('7-1'!M72&lt;&gt;"",'7-1'!M72,"")</f>
        <v/>
      </c>
      <c r="BV17" s="34" t="str">
        <f t="array" ref="BV17">IFERROR(INDEX(BU1:BU21,SMALL(IF(BU1:BU21&lt;&gt;"",ROW(BU1:BU21)),ROW())),"")</f>
        <v/>
      </c>
      <c r="BX17" s="47" t="str">
        <f>IF('7-1'!M75&lt;&gt;"",'7-1'!M75,"")</f>
        <v/>
      </c>
      <c r="BY17" s="34" t="str">
        <f t="array" ref="BY17">IFERROR(INDEX(BX1:BX21,SMALL(IF(BX1:BX21&lt;&gt;"",ROW(BX1:BX21)),ROW())),"")</f>
        <v/>
      </c>
    </row>
    <row r="18" spans="2:77" ht="15" x14ac:dyDescent="0.45">
      <c r="B18" s="7"/>
      <c r="C18" s="350" t="str">
        <f>IF($A$1&gt;0,1,"")</f>
        <v/>
      </c>
      <c r="D18" s="360" t="str">
        <f>IF('1'!D13&lt;&gt;"",'1'!D13,"")</f>
        <v/>
      </c>
      <c r="E18" s="417" t="str">
        <f>IF('1'!E13&lt;&gt;"",'1'!E13,"")&amp;CHAR(10)&amp;IF('1'!F13&lt;&gt;"",'1'!F13,"")&amp;CHAR(10)&amp;IF('1'!G13&lt;&gt;"",'1'!G13,"")&amp;CHAR(10)&amp;IF('1'!H13&lt;&gt;"",'1'!H13,"")&amp;CHAR(10)&amp;IF('1'!I13&lt;&gt;"",'1'!I13,"")</f>
        <v xml:space="preserve">
</v>
      </c>
      <c r="F18" s="360" t="str">
        <f>IF('3'!G18="[選択]","","【A】"&amp;'3'!G18&amp;"（"&amp;'3'!H19&amp;"）"&amp;CHAR(10))&amp;IF('3'!I18="[選択]","","【B】"&amp;'3'!I18&amp;"（"&amp;'3'!J19&amp;"）"&amp;CHAR(10))&amp;IF('3'!K18="実施済","【C】"&amp;'3'!K18&amp;"（"&amp;'3'!L19&amp;"）"&amp;CHAR(10),"")&amp;IF('3'!M18="実施済","【D】"&amp;'3'!M18&amp;"（"&amp;'3'!N19&amp;"）"&amp;CHAR(10),"")</f>
        <v/>
      </c>
      <c r="G18" s="360" t="str">
        <f>IF('4'!G19="[選択]","","【a】"&amp;'4'!G19&amp;"（"&amp;'4'!H20&amp;"）"&amp;CHAR(10))&amp;IF('4'!I19="[選択]","","【b】"&amp;'4'!I19&amp;"（"&amp;'4'!J20&amp;"）"&amp;CHAR(10))&amp;IF('4'!K19="[選択]","","【c】"&amp;'4'!K19&amp;"（"&amp;'4'!L20&amp;"）"&amp;CHAR(10))&amp;IF('4'!M19="[選択]","","【d】"&amp;'4'!M19&amp;"（"&amp;'4'!N20&amp;"）"&amp;CHAR(10))&amp;IF('4'!O19="[選択]","","【e】"&amp;'4'!O19&amp;"（"&amp;'4'!P20&amp;"）"&amp;CHAR(10))&amp;IF('4'!Q19="[選択]","","【f】"&amp;'4'!Q19&amp;"（"&amp;'4'!R20&amp;"）"&amp;CHAR(10))&amp;IF('4'!S19="[選択]","","【g】"&amp;'4'!S19&amp;"（"&amp;'4'!T20&amp;"）"&amp;CHAR(10))&amp;IF('4'!U19="[選択]","","【h】"&amp;'4'!U19&amp;"（"&amp;'4'!V20&amp;"）")</f>
        <v/>
      </c>
      <c r="H18" s="309" t="s">
        <v>46</v>
      </c>
      <c r="I18" s="319" t="str">
        <f t="shared" ref="I18:I38" si="0">IF(T1&lt;&gt;"",T1,"")</f>
        <v/>
      </c>
      <c r="J18" s="230"/>
      <c r="K18" s="230"/>
      <c r="L18" s="230"/>
      <c r="M18" s="230"/>
      <c r="N18" s="463" t="str">
        <f>'4'!X19</f>
        <v>[選択]</v>
      </c>
      <c r="O18" s="350" t="str">
        <f>IF(N18="（a）",$S$24,IF(N18="（b）",$S$25, IF(N18="（c）",$S$26, IF(N18="（d）",$S$27,""))))</f>
        <v/>
      </c>
      <c r="P18" s="9"/>
      <c r="Q18" s="28"/>
      <c r="S18" s="47" t="str">
        <f>IF('7-1'!M19&lt;&gt;"",'7-1'!M19,"")</f>
        <v/>
      </c>
      <c r="T18" s="34" t="str">
        <f t="array" ref="T18">IFERROR(INDEX(S1:S21,SMALL(IF(S1:S21&lt;&gt;"",ROW(S1:S21)),ROW())),"")</f>
        <v/>
      </c>
      <c r="V18" s="47" t="str">
        <f>IF('7-1'!M22&lt;&gt;"",'7-1'!M22,"")</f>
        <v/>
      </c>
      <c r="W18" s="34" t="str">
        <f t="array" ref="W18">IFERROR(INDEX(V1:V21,SMALL(IF(V1:V21&lt;&gt;"",ROW(V1:V21)),ROW())),"")</f>
        <v/>
      </c>
      <c r="Y18" s="47" t="str">
        <f>IF('7-1'!M25&lt;&gt;"",'7-1'!M25,"")</f>
        <v/>
      </c>
      <c r="Z18" s="34" t="str">
        <f t="array" ref="Z18">IFERROR(INDEX(Y1:Y21,SMALL(IF(Y1:Y21&lt;&gt;"",ROW(Y1:Y21)),ROW())),"")</f>
        <v/>
      </c>
      <c r="AB18" s="47" t="str">
        <f>IF('7-1'!M28&lt;&gt;"",'7-1'!M28,"")</f>
        <v/>
      </c>
      <c r="AC18" s="34" t="str">
        <f t="array" ref="AC18">IFERROR(INDEX(AB1:AB21,SMALL(IF(AB1:AB21&lt;&gt;"",ROW(AB1:AB21)),ROW())),"")</f>
        <v/>
      </c>
      <c r="AE18" s="47" t="str">
        <f>IF('7-1'!M31&lt;&gt;"",'7-1'!M31,"")</f>
        <v/>
      </c>
      <c r="AF18" s="34" t="str">
        <f t="array" ref="AF18">IFERROR(INDEX(AE1:AE21,SMALL(IF(AE1:AE21&lt;&gt;"",ROW(AE1:AE21)),ROW())),"")</f>
        <v/>
      </c>
      <c r="AH18" s="47" t="str">
        <f>IF('7-1'!M34&lt;&gt;"",'7-1'!M34,"")</f>
        <v/>
      </c>
      <c r="AI18" s="34" t="str">
        <f t="array" ref="AI18">IFERROR(INDEX(AH1:AH21,SMALL(IF(AH1:AH21&lt;&gt;"",ROW(AH1:AH21)),ROW())),"")</f>
        <v/>
      </c>
      <c r="AK18" s="47" t="str">
        <f>IF('7-1'!M37&lt;&gt;"",'7-1'!M37,"")</f>
        <v/>
      </c>
      <c r="AL18" s="34" t="str">
        <f t="array" ref="AL18">IFERROR(INDEX(AK1:AK21,SMALL(IF(AK1:AK21&lt;&gt;"",ROW(AK1:AK21)),ROW())),"")</f>
        <v/>
      </c>
      <c r="AN18" s="47" t="str">
        <f>IF('7-1'!M40&lt;&gt;"",'7-1'!M40,"")</f>
        <v/>
      </c>
      <c r="AO18" s="34" t="str">
        <f t="array" ref="AO18">IFERROR(INDEX(AN1:AN21,SMALL(IF(AN1:AN21&lt;&gt;"",ROW(AN1:AN21)),ROW())),"")</f>
        <v/>
      </c>
      <c r="AQ18" s="47" t="str">
        <f>IF('7-1'!M43&lt;&gt;"",'7-1'!M43,"")</f>
        <v/>
      </c>
      <c r="AR18" s="34" t="str">
        <f t="array" ref="AR18">IFERROR(INDEX(AQ1:AQ21,SMALL(IF(AQ1:AQ21&lt;&gt;"",ROW(AQ1:AQ21)),ROW())),"")</f>
        <v/>
      </c>
      <c r="AT18" s="47" t="str">
        <f>IF('7-1'!M46&lt;&gt;"",'7-1'!M46,"")</f>
        <v/>
      </c>
      <c r="AU18" s="34" t="str">
        <f t="array" ref="AU18">IFERROR(INDEX(AT1:AT21,SMALL(IF(AT1:AT21&lt;&gt;"",ROW(AT1:AT21)),ROW())),"")</f>
        <v/>
      </c>
      <c r="AW18" s="47" t="str">
        <f>IF('7-1'!M49&lt;&gt;"",'7-1'!M49,"")</f>
        <v/>
      </c>
      <c r="AX18" s="34" t="str">
        <f t="array" ref="AX18">IFERROR(INDEX(AW1:AW21,SMALL(IF(AW1:AW21&lt;&gt;"",ROW(AW1:AW21)),ROW())),"")</f>
        <v/>
      </c>
      <c r="AZ18" s="47" t="str">
        <f>IF('7-1'!M52&lt;&gt;"",'7-1'!M52,"")</f>
        <v/>
      </c>
      <c r="BA18" s="34" t="str">
        <f t="array" ref="BA18">IFERROR(INDEX(AZ1:AZ21,SMALL(IF(AZ1:AZ21&lt;&gt;"",ROW(AZ1:AZ21)),ROW())),"")</f>
        <v/>
      </c>
      <c r="BC18" s="47" t="str">
        <f>IF('7-1'!M55&lt;&gt;"",'7-1'!M55,"")</f>
        <v/>
      </c>
      <c r="BD18" s="34" t="str">
        <f t="array" ref="BD18">IFERROR(INDEX(BC1:BC21,SMALL(IF(BC1:BC21&lt;&gt;"",ROW(BC1:BC21)),ROW())),"")</f>
        <v/>
      </c>
      <c r="BF18" s="47" t="str">
        <f>IF('7-1'!M58&lt;&gt;"",'7-1'!M58,"")</f>
        <v/>
      </c>
      <c r="BG18" s="34" t="str">
        <f t="array" ref="BG18">IFERROR(INDEX(BF1:BF21,SMALL(IF(BF1:BF21&lt;&gt;"",ROW(BF1:BF21)),ROW())),"")</f>
        <v/>
      </c>
      <c r="BI18" s="47" t="str">
        <f>IF('7-1'!M61&lt;&gt;"",'7-1'!M61,"")</f>
        <v/>
      </c>
      <c r="BJ18" s="34" t="str">
        <f t="array" ref="BJ18">IFERROR(INDEX(BI1:BI21,SMALL(IF(BI1:BI21&lt;&gt;"",ROW(BI1:BI21)),ROW())),"")</f>
        <v/>
      </c>
      <c r="BL18" s="47" t="str">
        <f>IF('7-1'!M64&lt;&gt;"",'7-1'!M64,"")</f>
        <v/>
      </c>
      <c r="BM18" s="34" t="str">
        <f t="array" ref="BM18">IFERROR(INDEX(BL1:BL21,SMALL(IF(BL1:BL21&lt;&gt;"",ROW(BL1:BL21)),ROW())),"")</f>
        <v/>
      </c>
      <c r="BO18" s="47" t="str">
        <f>IF('7-1'!M67&lt;&gt;"",'7-1'!M67,"")</f>
        <v/>
      </c>
      <c r="BP18" s="34" t="str">
        <f t="array" ref="BP18">IFERROR(INDEX(BO1:BO21,SMALL(IF(BO1:BO21&lt;&gt;"",ROW(BO1:BO21)),ROW())),"")</f>
        <v/>
      </c>
      <c r="BR18" s="47" t="str">
        <f>IF('7-1'!M70&lt;&gt;"",'7-1'!M70,"")</f>
        <v/>
      </c>
      <c r="BS18" s="34" t="str">
        <f t="array" ref="BS18">IFERROR(INDEX(BR1:BR21,SMALL(IF(BR1:BR21&lt;&gt;"",ROW(BR1:BR21)),ROW())),"")</f>
        <v/>
      </c>
      <c r="BU18" s="47" t="str">
        <f>IF('7-1'!M73&lt;&gt;"",'7-1'!M73,"")</f>
        <v/>
      </c>
      <c r="BV18" s="34" t="str">
        <f t="array" ref="BV18">IFERROR(INDEX(BU1:BU21,SMALL(IF(BU1:BU21&lt;&gt;"",ROW(BU1:BU21)),ROW())),"")</f>
        <v/>
      </c>
      <c r="BX18" s="47" t="str">
        <f>IF('7-1'!M76&lt;&gt;"",'7-1'!M76,"")</f>
        <v/>
      </c>
      <c r="BY18" s="34" t="str">
        <f t="array" ref="BY18">IFERROR(INDEX(BX1:BX21,SMALL(IF(BX1:BX21&lt;&gt;"",ROW(BX1:BX21)),ROW())),"")</f>
        <v/>
      </c>
    </row>
    <row r="19" spans="2:77" ht="15" x14ac:dyDescent="0.45">
      <c r="B19" s="7"/>
      <c r="C19" s="351"/>
      <c r="D19" s="361"/>
      <c r="E19" s="392"/>
      <c r="F19" s="361"/>
      <c r="G19" s="361"/>
      <c r="H19" s="316" t="s">
        <v>47</v>
      </c>
      <c r="I19" s="320" t="str">
        <f t="shared" si="0"/>
        <v/>
      </c>
      <c r="J19" s="231"/>
      <c r="K19" s="231"/>
      <c r="L19" s="231"/>
      <c r="M19" s="231"/>
      <c r="N19" s="464"/>
      <c r="O19" s="351"/>
      <c r="P19" s="9"/>
      <c r="Q19" s="28"/>
      <c r="S19" s="47" t="str">
        <f>IF('7-1'!N17&lt;&gt;"",'7-1'!N17,"")</f>
        <v/>
      </c>
      <c r="T19" s="34" t="str">
        <f t="array" ref="T19">IFERROR(INDEX(S1:S21,SMALL(IF(S1:S21&lt;&gt;"",ROW(S1:S21)),ROW())),"")</f>
        <v/>
      </c>
      <c r="V19" s="47" t="str">
        <f>IF('7-1'!N20&lt;&gt;"",'7-1'!N20,"")</f>
        <v/>
      </c>
      <c r="W19" s="34" t="str">
        <f t="array" ref="W19">IFERROR(INDEX(V1:V21,SMALL(IF(V1:V21&lt;&gt;"",ROW(V1:V21)),ROW())),"")</f>
        <v/>
      </c>
      <c r="Y19" s="47" t="str">
        <f>IF('7-1'!N23&lt;&gt;"",'7-1'!N23,"")</f>
        <v/>
      </c>
      <c r="Z19" s="34" t="str">
        <f t="array" ref="Z19">IFERROR(INDEX(Y1:Y21,SMALL(IF(Y1:Y21&lt;&gt;"",ROW(Y1:Y21)),ROW())),"")</f>
        <v/>
      </c>
      <c r="AB19" s="47" t="str">
        <f>IF('7-1'!N26&lt;&gt;"",'7-1'!N26,"")</f>
        <v/>
      </c>
      <c r="AC19" s="34" t="str">
        <f t="array" ref="AC19">IFERROR(INDEX(AB1:AB21,SMALL(IF(AB1:AB21&lt;&gt;"",ROW(AB1:AB21)),ROW())),"")</f>
        <v/>
      </c>
      <c r="AE19" s="47" t="str">
        <f>IF('7-1'!N29&lt;&gt;"",'7-1'!N29,"")</f>
        <v/>
      </c>
      <c r="AF19" s="34" t="str">
        <f t="array" ref="AF19">IFERROR(INDEX(AE1:AE21,SMALL(IF(AE1:AE21&lt;&gt;"",ROW(AE1:AE21)),ROW())),"")</f>
        <v/>
      </c>
      <c r="AH19" s="47" t="str">
        <f>IF('7-1'!N32&lt;&gt;"",'7-1'!N32,"")</f>
        <v/>
      </c>
      <c r="AI19" s="34" t="str">
        <f t="array" ref="AI19">IFERROR(INDEX(AH1:AH21,SMALL(IF(AH1:AH21&lt;&gt;"",ROW(AH1:AH21)),ROW())),"")</f>
        <v/>
      </c>
      <c r="AK19" s="47" t="str">
        <f>IF('7-1'!N35&lt;&gt;"",'7-1'!N35,"")</f>
        <v/>
      </c>
      <c r="AL19" s="34" t="str">
        <f t="array" ref="AL19">IFERROR(INDEX(AK1:AK21,SMALL(IF(AK1:AK21&lt;&gt;"",ROW(AK1:AK21)),ROW())),"")</f>
        <v/>
      </c>
      <c r="AN19" s="47" t="str">
        <f>IF('7-1'!N38&lt;&gt;"",'7-1'!N38,"")</f>
        <v/>
      </c>
      <c r="AO19" s="34" t="str">
        <f t="array" ref="AO19">IFERROR(INDEX(AN1:AN21,SMALL(IF(AN1:AN21&lt;&gt;"",ROW(AN1:AN21)),ROW())),"")</f>
        <v/>
      </c>
      <c r="AQ19" s="47" t="str">
        <f>IF('7-1'!N41&lt;&gt;"",'7-1'!N41,"")</f>
        <v/>
      </c>
      <c r="AR19" s="34" t="str">
        <f t="array" ref="AR19">IFERROR(INDEX(AQ1:AQ21,SMALL(IF(AQ1:AQ21&lt;&gt;"",ROW(AQ1:AQ21)),ROW())),"")</f>
        <v/>
      </c>
      <c r="AT19" s="47" t="str">
        <f>IF('7-1'!N44&lt;&gt;"",'7-1'!N44,"")</f>
        <v/>
      </c>
      <c r="AU19" s="34" t="str">
        <f t="array" ref="AU19">IFERROR(INDEX(AT1:AT21,SMALL(IF(AT1:AT21&lt;&gt;"",ROW(AT1:AT21)),ROW())),"")</f>
        <v/>
      </c>
      <c r="AW19" s="47" t="str">
        <f>IF('7-1'!N47&lt;&gt;"",'7-1'!N47,"")</f>
        <v/>
      </c>
      <c r="AX19" s="34" t="str">
        <f t="array" ref="AX19">IFERROR(INDEX(AW1:AW21,SMALL(IF(AW1:AW21&lt;&gt;"",ROW(AW1:AW21)),ROW())),"")</f>
        <v/>
      </c>
      <c r="AZ19" s="47" t="str">
        <f>IF('7-1'!N50&lt;&gt;"",'7-1'!N50,"")</f>
        <v/>
      </c>
      <c r="BA19" s="34" t="str">
        <f t="array" ref="BA19">IFERROR(INDEX(AZ1:AZ21,SMALL(IF(AZ1:AZ21&lt;&gt;"",ROW(AZ1:AZ21)),ROW())),"")</f>
        <v/>
      </c>
      <c r="BC19" s="47" t="str">
        <f>IF('7-1'!N53&lt;&gt;"",'7-1'!N53,"")</f>
        <v/>
      </c>
      <c r="BD19" s="34" t="str">
        <f t="array" ref="BD19">IFERROR(INDEX(BC1:BC21,SMALL(IF(BC1:BC21&lt;&gt;"",ROW(BC1:BC21)),ROW())),"")</f>
        <v/>
      </c>
      <c r="BF19" s="47" t="str">
        <f>IF('7-1'!N56&lt;&gt;"",'7-1'!N56,"")</f>
        <v/>
      </c>
      <c r="BG19" s="34" t="str">
        <f t="array" ref="BG19">IFERROR(INDEX(BF1:BF21,SMALL(IF(BF1:BF21&lt;&gt;"",ROW(BF1:BF21)),ROW())),"")</f>
        <v/>
      </c>
      <c r="BI19" s="47" t="str">
        <f>IF('7-1'!N59&lt;&gt;"",'7-1'!N59,"")</f>
        <v/>
      </c>
      <c r="BJ19" s="34" t="str">
        <f t="array" ref="BJ19">IFERROR(INDEX(BI1:BI21,SMALL(IF(BI1:BI21&lt;&gt;"",ROW(BI1:BI21)),ROW())),"")</f>
        <v/>
      </c>
      <c r="BL19" s="47" t="str">
        <f>IF('7-1'!N62&lt;&gt;"",'7-1'!N62,"")</f>
        <v/>
      </c>
      <c r="BM19" s="34" t="str">
        <f t="array" ref="BM19">IFERROR(INDEX(BL1:BL21,SMALL(IF(BL1:BL21&lt;&gt;"",ROW(BL1:BL21)),ROW())),"")</f>
        <v/>
      </c>
      <c r="BO19" s="47" t="str">
        <f>IF('7-1'!N65&lt;&gt;"",'7-1'!N65,"")</f>
        <v/>
      </c>
      <c r="BP19" s="34" t="str">
        <f t="array" ref="BP19">IFERROR(INDEX(BO1:BO21,SMALL(IF(BO1:BO21&lt;&gt;"",ROW(BO1:BO21)),ROW())),"")</f>
        <v/>
      </c>
      <c r="BR19" s="47" t="str">
        <f>IF('7-1'!N68&lt;&gt;"",'7-1'!N68,"")</f>
        <v/>
      </c>
      <c r="BS19" s="34" t="str">
        <f t="array" ref="BS19">IFERROR(INDEX(BR1:BR21,SMALL(IF(BR1:BR21&lt;&gt;"",ROW(BR1:BR21)),ROW())),"")</f>
        <v/>
      </c>
      <c r="BU19" s="47" t="str">
        <f>IF('7-1'!N71&lt;&gt;"",'7-1'!N71,"")</f>
        <v/>
      </c>
      <c r="BV19" s="34" t="str">
        <f t="array" ref="BV19">IFERROR(INDEX(BU1:BU21,SMALL(IF(BU1:BU21&lt;&gt;"",ROW(BU1:BU21)),ROW())),"")</f>
        <v/>
      </c>
      <c r="BX19" s="47" t="str">
        <f>IF('7-1'!N74&lt;&gt;"",'7-1'!N74,"")</f>
        <v/>
      </c>
      <c r="BY19" s="34" t="str">
        <f t="array" ref="BY19">IFERROR(INDEX(BX1:BX21,SMALL(IF(BX1:BX21&lt;&gt;"",ROW(BX1:BX21)),ROW())),"")</f>
        <v/>
      </c>
    </row>
    <row r="20" spans="2:77" ht="15" x14ac:dyDescent="0.45">
      <c r="B20" s="7"/>
      <c r="C20" s="351"/>
      <c r="D20" s="361"/>
      <c r="E20" s="392"/>
      <c r="F20" s="361"/>
      <c r="G20" s="361"/>
      <c r="H20" s="316" t="s">
        <v>48</v>
      </c>
      <c r="I20" s="320" t="str">
        <f t="shared" si="0"/>
        <v/>
      </c>
      <c r="J20" s="231"/>
      <c r="K20" s="231"/>
      <c r="L20" s="231"/>
      <c r="M20" s="231"/>
      <c r="N20" s="464"/>
      <c r="O20" s="351"/>
      <c r="P20" s="9"/>
      <c r="Q20" s="28"/>
      <c r="S20" s="47" t="str">
        <f>IF('7-1'!N18&lt;&gt;"",'7-1'!N18,"")</f>
        <v/>
      </c>
      <c r="T20" s="34" t="str">
        <f t="array" ref="T20">IFERROR(INDEX(S1:S21,SMALL(IF(S1:S21&lt;&gt;"",ROW(S1:S21)),ROW())),"")</f>
        <v/>
      </c>
      <c r="V20" s="47" t="str">
        <f>IF('7-1'!N21&lt;&gt;"",'7-1'!N21,"")</f>
        <v/>
      </c>
      <c r="W20" s="34" t="str">
        <f t="array" ref="W20">IFERROR(INDEX(V1:V21,SMALL(IF(V1:V21&lt;&gt;"",ROW(V1:V21)),ROW())),"")</f>
        <v/>
      </c>
      <c r="Y20" s="47" t="str">
        <f>IF('7-1'!N24&lt;&gt;"",'7-1'!N24,"")</f>
        <v/>
      </c>
      <c r="Z20" s="34" t="str">
        <f t="array" ref="Z20">IFERROR(INDEX(Y1:Y21,SMALL(IF(Y1:Y21&lt;&gt;"",ROW(Y1:Y21)),ROW())),"")</f>
        <v/>
      </c>
      <c r="AB20" s="47" t="str">
        <f>IF('7-1'!N27&lt;&gt;"",'7-1'!N27,"")</f>
        <v/>
      </c>
      <c r="AC20" s="34" t="str">
        <f t="array" ref="AC20">IFERROR(INDEX(AB1:AB21,SMALL(IF(AB1:AB21&lt;&gt;"",ROW(AB1:AB21)),ROW())),"")</f>
        <v/>
      </c>
      <c r="AE20" s="47" t="str">
        <f>IF('7-1'!N30&lt;&gt;"",'7-1'!N30,"")</f>
        <v/>
      </c>
      <c r="AF20" s="34" t="str">
        <f t="array" ref="AF20">IFERROR(INDEX(AE1:AE21,SMALL(IF(AE1:AE21&lt;&gt;"",ROW(AE1:AE21)),ROW())),"")</f>
        <v/>
      </c>
      <c r="AH20" s="47" t="str">
        <f>IF('7-1'!N33&lt;&gt;"",'7-1'!N33,"")</f>
        <v/>
      </c>
      <c r="AI20" s="34" t="str">
        <f t="array" ref="AI20">IFERROR(INDEX(AH1:AH21,SMALL(IF(AH1:AH21&lt;&gt;"",ROW(AH1:AH21)),ROW())),"")</f>
        <v/>
      </c>
      <c r="AK20" s="47" t="str">
        <f>IF('7-1'!N36&lt;&gt;"",'7-1'!N36,"")</f>
        <v/>
      </c>
      <c r="AL20" s="34" t="str">
        <f t="array" ref="AL20">IFERROR(INDEX(AK1:AK21,SMALL(IF(AK1:AK21&lt;&gt;"",ROW(AK1:AK21)),ROW())),"")</f>
        <v/>
      </c>
      <c r="AN20" s="47" t="str">
        <f>IF('7-1'!N39&lt;&gt;"",'7-1'!N39,"")</f>
        <v/>
      </c>
      <c r="AO20" s="34" t="str">
        <f t="array" ref="AO20">IFERROR(INDEX(AN1:AN21,SMALL(IF(AN1:AN21&lt;&gt;"",ROW(AN1:AN21)),ROW())),"")</f>
        <v/>
      </c>
      <c r="AQ20" s="47" t="str">
        <f>IF('7-1'!N42&lt;&gt;"",'7-1'!N42,"")</f>
        <v/>
      </c>
      <c r="AR20" s="34" t="str">
        <f t="array" ref="AR20">IFERROR(INDEX(AQ1:AQ21,SMALL(IF(AQ1:AQ21&lt;&gt;"",ROW(AQ1:AQ21)),ROW())),"")</f>
        <v/>
      </c>
      <c r="AT20" s="47" t="str">
        <f>IF('7-1'!N45&lt;&gt;"",'7-1'!N45,"")</f>
        <v/>
      </c>
      <c r="AU20" s="34" t="str">
        <f t="array" ref="AU20">IFERROR(INDEX(AT1:AT21,SMALL(IF(AT1:AT21&lt;&gt;"",ROW(AT1:AT21)),ROW())),"")</f>
        <v/>
      </c>
      <c r="AW20" s="47" t="str">
        <f>IF('7-1'!N48&lt;&gt;"",'7-1'!N48,"")</f>
        <v/>
      </c>
      <c r="AX20" s="34" t="str">
        <f t="array" ref="AX20">IFERROR(INDEX(AW1:AW21,SMALL(IF(AW1:AW21&lt;&gt;"",ROW(AW1:AW21)),ROW())),"")</f>
        <v/>
      </c>
      <c r="AZ20" s="47" t="str">
        <f>IF('7-1'!N51&lt;&gt;"",'7-1'!N51,"")</f>
        <v/>
      </c>
      <c r="BA20" s="34" t="str">
        <f t="array" ref="BA20">IFERROR(INDEX(AZ1:AZ21,SMALL(IF(AZ1:AZ21&lt;&gt;"",ROW(AZ1:AZ21)),ROW())),"")</f>
        <v/>
      </c>
      <c r="BC20" s="47" t="str">
        <f>IF('7-1'!N54&lt;&gt;"",'7-1'!N54,"")</f>
        <v/>
      </c>
      <c r="BD20" s="34" t="str">
        <f t="array" ref="BD20">IFERROR(INDEX(BC1:BC21,SMALL(IF(BC1:BC21&lt;&gt;"",ROW(BC1:BC21)),ROW())),"")</f>
        <v/>
      </c>
      <c r="BF20" s="47" t="str">
        <f>IF('7-1'!N57&lt;&gt;"",'7-1'!N57,"")</f>
        <v/>
      </c>
      <c r="BG20" s="34" t="str">
        <f t="array" ref="BG20">IFERROR(INDEX(BF1:BF21,SMALL(IF(BF1:BF21&lt;&gt;"",ROW(BF1:BF21)),ROW())),"")</f>
        <v/>
      </c>
      <c r="BI20" s="47" t="str">
        <f>IF('7-1'!N60&lt;&gt;"",'7-1'!N60,"")</f>
        <v/>
      </c>
      <c r="BJ20" s="34" t="str">
        <f t="array" ref="BJ20">IFERROR(INDEX(BI1:BI21,SMALL(IF(BI1:BI21&lt;&gt;"",ROW(BI1:BI21)),ROW())),"")</f>
        <v/>
      </c>
      <c r="BL20" s="47" t="str">
        <f>IF('7-1'!N63&lt;&gt;"",'7-1'!N63,"")</f>
        <v/>
      </c>
      <c r="BM20" s="34" t="str">
        <f t="array" ref="BM20">IFERROR(INDEX(BL1:BL21,SMALL(IF(BL1:BL21&lt;&gt;"",ROW(BL1:BL21)),ROW())),"")</f>
        <v/>
      </c>
      <c r="BO20" s="47" t="str">
        <f>IF('7-1'!N66&lt;&gt;"",'7-1'!N66,"")</f>
        <v/>
      </c>
      <c r="BP20" s="34" t="str">
        <f t="array" ref="BP20">IFERROR(INDEX(BO1:BO21,SMALL(IF(BO1:BO21&lt;&gt;"",ROW(BO1:BO21)),ROW())),"")</f>
        <v/>
      </c>
      <c r="BR20" s="47" t="str">
        <f>IF('7-1'!N69&lt;&gt;"",'7-1'!N69,"")</f>
        <v/>
      </c>
      <c r="BS20" s="34" t="str">
        <f t="array" ref="BS20">IFERROR(INDEX(BR1:BR21,SMALL(IF(BR1:BR21&lt;&gt;"",ROW(BR1:BR21)),ROW())),"")</f>
        <v/>
      </c>
      <c r="BU20" s="47" t="str">
        <f>IF('7-1'!N72&lt;&gt;"",'7-1'!N72,"")</f>
        <v/>
      </c>
      <c r="BV20" s="34" t="str">
        <f t="array" ref="BV20">IFERROR(INDEX(BU1:BU21,SMALL(IF(BU1:BU21&lt;&gt;"",ROW(BU1:BU21)),ROW())),"")</f>
        <v/>
      </c>
      <c r="BX20" s="47" t="str">
        <f>IF('7-1'!N75&lt;&gt;"",'7-1'!N75,"")</f>
        <v/>
      </c>
      <c r="BY20" s="34" t="str">
        <f t="array" ref="BY20">IFERROR(INDEX(BX1:BX21,SMALL(IF(BX1:BX21&lt;&gt;"",ROW(BX1:BX21)),ROW())),"")</f>
        <v/>
      </c>
    </row>
    <row r="21" spans="2:77" ht="15.6" thickBot="1" x14ac:dyDescent="0.5">
      <c r="B21" s="7"/>
      <c r="C21" s="351"/>
      <c r="D21" s="361"/>
      <c r="E21" s="392"/>
      <c r="F21" s="361"/>
      <c r="G21" s="361"/>
      <c r="H21" s="316" t="s">
        <v>49</v>
      </c>
      <c r="I21" s="320" t="str">
        <f t="shared" si="0"/>
        <v/>
      </c>
      <c r="J21" s="231"/>
      <c r="K21" s="231"/>
      <c r="L21" s="231"/>
      <c r="M21" s="231"/>
      <c r="N21" s="464"/>
      <c r="O21" s="351"/>
      <c r="P21" s="9"/>
      <c r="Q21" s="28"/>
      <c r="S21" s="44" t="str">
        <f>IF('7-1'!N19&lt;&gt;"",'7-1'!N19,"")</f>
        <v/>
      </c>
      <c r="T21" s="32" t="str">
        <f t="array" ref="T21">IFERROR(INDEX(S1:S21,SMALL(IF(S1:S21&lt;&gt;"",ROW(S1:S21)),ROW())),"")</f>
        <v/>
      </c>
      <c r="V21" s="44" t="str">
        <f>IF('7-1'!N22&lt;&gt;"",'7-1'!N22,"")</f>
        <v/>
      </c>
      <c r="W21" s="32" t="str">
        <f t="array" ref="W21">IFERROR(INDEX(V1:V21,SMALL(IF(V1:V21&lt;&gt;"",ROW(V1:V21)),ROW())),"")</f>
        <v/>
      </c>
      <c r="Y21" s="44" t="str">
        <f>IF('7-1'!N25&lt;&gt;"",'7-1'!N25,"")</f>
        <v/>
      </c>
      <c r="Z21" s="32" t="str">
        <f t="array" ref="Z21">IFERROR(INDEX(Y1:Y21,SMALL(IF(Y1:Y21&lt;&gt;"",ROW(Y1:Y21)),ROW())),"")</f>
        <v/>
      </c>
      <c r="AB21" s="44" t="str">
        <f>IF('7-1'!N28&lt;&gt;"",'7-1'!N28,"")</f>
        <v/>
      </c>
      <c r="AC21" s="32" t="str">
        <f t="array" ref="AC21">IFERROR(INDEX(AB1:AB21,SMALL(IF(AB1:AB21&lt;&gt;"",ROW(AB1:AB21)),ROW())),"")</f>
        <v/>
      </c>
      <c r="AE21" s="44" t="str">
        <f>IF('7-1'!N31&lt;&gt;"",'7-1'!N31,"")</f>
        <v/>
      </c>
      <c r="AF21" s="32" t="str">
        <f t="array" ref="AF21">IFERROR(INDEX(AE1:AE21,SMALL(IF(AE1:AE21&lt;&gt;"",ROW(AE1:AE21)),ROW())),"")</f>
        <v/>
      </c>
      <c r="AH21" s="44" t="str">
        <f>IF('7-1'!N34&lt;&gt;"",'7-1'!N34,"")</f>
        <v/>
      </c>
      <c r="AI21" s="32" t="str">
        <f t="array" ref="AI21">IFERROR(INDEX(AH1:AH21,SMALL(IF(AH1:AH21&lt;&gt;"",ROW(AH1:AH21)),ROW())),"")</f>
        <v/>
      </c>
      <c r="AK21" s="44" t="str">
        <f>IF('7-1'!N37&lt;&gt;"",'7-1'!N37,"")</f>
        <v/>
      </c>
      <c r="AL21" s="32" t="str">
        <f t="array" ref="AL21">IFERROR(INDEX(AK1:AK21,SMALL(IF(AK1:AK21&lt;&gt;"",ROW(AK1:AK21)),ROW())),"")</f>
        <v/>
      </c>
      <c r="AN21" s="44" t="str">
        <f>IF('7-1'!N40&lt;&gt;"",'7-1'!N40,"")</f>
        <v/>
      </c>
      <c r="AO21" s="32" t="str">
        <f t="array" ref="AO21">IFERROR(INDEX(AN1:AN21,SMALL(IF(AN1:AN21&lt;&gt;"",ROW(AN1:AN21)),ROW())),"")</f>
        <v/>
      </c>
      <c r="AQ21" s="44" t="str">
        <f>IF('7-1'!N43&lt;&gt;"",'7-1'!N43,"")</f>
        <v/>
      </c>
      <c r="AR21" s="32" t="str">
        <f t="array" ref="AR21">IFERROR(INDEX(AQ1:AQ21,SMALL(IF(AQ1:AQ21&lt;&gt;"",ROW(AQ1:AQ21)),ROW())),"")</f>
        <v/>
      </c>
      <c r="AT21" s="44" t="str">
        <f>IF('7-1'!N46&lt;&gt;"",'7-1'!N46,"")</f>
        <v/>
      </c>
      <c r="AU21" s="32" t="str">
        <f t="array" ref="AU21">IFERROR(INDEX(AT1:AT21,SMALL(IF(AT1:AT21&lt;&gt;"",ROW(AT1:AT21)),ROW())),"")</f>
        <v/>
      </c>
      <c r="AW21" s="44" t="str">
        <f>IF('7-1'!N49&lt;&gt;"",'7-1'!N49,"")</f>
        <v/>
      </c>
      <c r="AX21" s="32" t="str">
        <f t="array" ref="AX21">IFERROR(INDEX(AW1:AW21,SMALL(IF(AW1:AW21&lt;&gt;"",ROW(AW1:AW21)),ROW())),"")</f>
        <v/>
      </c>
      <c r="AZ21" s="44" t="str">
        <f>IF('7-1'!N52&lt;&gt;"",'7-1'!N52,"")</f>
        <v/>
      </c>
      <c r="BA21" s="32" t="str">
        <f t="array" ref="BA21">IFERROR(INDEX(AZ1:AZ21,SMALL(IF(AZ1:AZ21&lt;&gt;"",ROW(AZ1:AZ21)),ROW())),"")</f>
        <v/>
      </c>
      <c r="BC21" s="44" t="str">
        <f>IF('7-1'!N55&lt;&gt;"",'7-1'!N55,"")</f>
        <v/>
      </c>
      <c r="BD21" s="32" t="str">
        <f t="array" ref="BD21">IFERROR(INDEX(BC1:BC21,SMALL(IF(BC1:BC21&lt;&gt;"",ROW(BC1:BC21)),ROW())),"")</f>
        <v/>
      </c>
      <c r="BF21" s="44" t="str">
        <f>IF('7-1'!N58&lt;&gt;"",'7-1'!N58,"")</f>
        <v/>
      </c>
      <c r="BG21" s="32" t="str">
        <f t="array" ref="BG21">IFERROR(INDEX(BF1:BF21,SMALL(IF(BF1:BF21&lt;&gt;"",ROW(BF1:BF21)),ROW())),"")</f>
        <v/>
      </c>
      <c r="BI21" s="44" t="str">
        <f>IF('7-1'!N61&lt;&gt;"",'7-1'!N61,"")</f>
        <v/>
      </c>
      <c r="BJ21" s="32" t="str">
        <f t="array" ref="BJ21">IFERROR(INDEX(BI1:BI21,SMALL(IF(BI1:BI21&lt;&gt;"",ROW(BI1:BI21)),ROW())),"")</f>
        <v/>
      </c>
      <c r="BL21" s="44" t="str">
        <f>IF('7-1'!N64&lt;&gt;"",'7-1'!N64,"")</f>
        <v/>
      </c>
      <c r="BM21" s="32" t="str">
        <f t="array" ref="BM21">IFERROR(INDEX(BL1:BL21,SMALL(IF(BL1:BL21&lt;&gt;"",ROW(BL1:BL21)),ROW())),"")</f>
        <v/>
      </c>
      <c r="BO21" s="44" t="str">
        <f>IF('7-1'!N67&lt;&gt;"",'7-1'!N67,"")</f>
        <v/>
      </c>
      <c r="BP21" s="32" t="str">
        <f t="array" ref="BP21">IFERROR(INDEX(BO1:BO21,SMALL(IF(BO1:BO21&lt;&gt;"",ROW(BO1:BO21)),ROW())),"")</f>
        <v/>
      </c>
      <c r="BR21" s="44" t="str">
        <f>IF('7-1'!N70&lt;&gt;"",'7-1'!N70,"")</f>
        <v/>
      </c>
      <c r="BS21" s="32" t="str">
        <f t="array" ref="BS21">IFERROR(INDEX(BR1:BR21,SMALL(IF(BR1:BR21&lt;&gt;"",ROW(BR1:BR21)),ROW())),"")</f>
        <v/>
      </c>
      <c r="BU21" s="44" t="str">
        <f>IF('7-1'!N73&lt;&gt;"",'7-1'!N73,"")</f>
        <v/>
      </c>
      <c r="BV21" s="32" t="str">
        <f t="array" ref="BV21">IFERROR(INDEX(BU1:BU21,SMALL(IF(BU1:BU21&lt;&gt;"",ROW(BU1:BU21)),ROW())),"")</f>
        <v/>
      </c>
      <c r="BX21" s="44" t="str">
        <f>IF('7-1'!N76&lt;&gt;"",'7-1'!N76,"")</f>
        <v/>
      </c>
      <c r="BY21" s="32" t="str">
        <f t="array" ref="BY21">IFERROR(INDEX(BX1:BX21,SMALL(IF(BX1:BX21&lt;&gt;"",ROW(BX1:BX21)),ROW())),"")</f>
        <v/>
      </c>
    </row>
    <row r="22" spans="2:77" ht="15" x14ac:dyDescent="0.45">
      <c r="B22" s="7"/>
      <c r="C22" s="351"/>
      <c r="D22" s="361"/>
      <c r="E22" s="392"/>
      <c r="F22" s="361"/>
      <c r="G22" s="361"/>
      <c r="H22" s="316" t="s">
        <v>50</v>
      </c>
      <c r="I22" s="320" t="str">
        <f t="shared" si="0"/>
        <v/>
      </c>
      <c r="J22" s="231"/>
      <c r="K22" s="231"/>
      <c r="L22" s="231"/>
      <c r="M22" s="231"/>
      <c r="N22" s="464"/>
      <c r="O22" s="351"/>
      <c r="P22" s="9"/>
    </row>
    <row r="23" spans="2:77" ht="15" x14ac:dyDescent="0.45">
      <c r="B23" s="7"/>
      <c r="C23" s="351"/>
      <c r="D23" s="361"/>
      <c r="E23" s="392"/>
      <c r="F23" s="361"/>
      <c r="G23" s="361"/>
      <c r="H23" s="316" t="s">
        <v>51</v>
      </c>
      <c r="I23" s="320" t="str">
        <f t="shared" si="0"/>
        <v/>
      </c>
      <c r="J23" s="231"/>
      <c r="K23" s="231"/>
      <c r="L23" s="231"/>
      <c r="M23" s="231"/>
      <c r="N23" s="464"/>
      <c r="O23" s="351"/>
      <c r="P23" s="9"/>
    </row>
    <row r="24" spans="2:77" ht="15" x14ac:dyDescent="0.45">
      <c r="B24" s="7"/>
      <c r="C24" s="351"/>
      <c r="D24" s="361"/>
      <c r="E24" s="392"/>
      <c r="F24" s="361"/>
      <c r="G24" s="361"/>
      <c r="H24" s="316" t="s">
        <v>52</v>
      </c>
      <c r="I24" s="320" t="str">
        <f t="shared" si="0"/>
        <v/>
      </c>
      <c r="J24" s="231"/>
      <c r="K24" s="231"/>
      <c r="L24" s="231"/>
      <c r="M24" s="231"/>
      <c r="N24" s="464"/>
      <c r="O24" s="351"/>
      <c r="P24" s="9"/>
      <c r="S24" s="156" t="s">
        <v>266</v>
      </c>
    </row>
    <row r="25" spans="2:77" ht="15" x14ac:dyDescent="0.45">
      <c r="B25" s="7"/>
      <c r="C25" s="351"/>
      <c r="D25" s="361"/>
      <c r="E25" s="392"/>
      <c r="F25" s="361"/>
      <c r="G25" s="361"/>
      <c r="H25" s="316" t="s">
        <v>53</v>
      </c>
      <c r="I25" s="320" t="str">
        <f t="shared" si="0"/>
        <v/>
      </c>
      <c r="J25" s="231"/>
      <c r="K25" s="231"/>
      <c r="L25" s="231"/>
      <c r="M25" s="231"/>
      <c r="N25" s="464"/>
      <c r="O25" s="351"/>
      <c r="P25" s="9"/>
      <c r="S25" s="14" t="s">
        <v>257</v>
      </c>
    </row>
    <row r="26" spans="2:77" ht="15" x14ac:dyDescent="0.45">
      <c r="B26" s="7"/>
      <c r="C26" s="351"/>
      <c r="D26" s="361"/>
      <c r="E26" s="392"/>
      <c r="F26" s="361"/>
      <c r="G26" s="361"/>
      <c r="H26" s="316" t="s">
        <v>54</v>
      </c>
      <c r="I26" s="320" t="str">
        <f t="shared" si="0"/>
        <v/>
      </c>
      <c r="J26" s="231"/>
      <c r="K26" s="231"/>
      <c r="L26" s="231"/>
      <c r="M26" s="231"/>
      <c r="N26" s="464"/>
      <c r="O26" s="351"/>
      <c r="P26" s="9"/>
      <c r="S26" s="14" t="s">
        <v>258</v>
      </c>
    </row>
    <row r="27" spans="2:77" ht="15" x14ac:dyDescent="0.45">
      <c r="B27" s="7"/>
      <c r="C27" s="351"/>
      <c r="D27" s="361"/>
      <c r="E27" s="392"/>
      <c r="F27" s="361"/>
      <c r="G27" s="361"/>
      <c r="H27" s="316" t="s">
        <v>55</v>
      </c>
      <c r="I27" s="320" t="str">
        <f t="shared" si="0"/>
        <v/>
      </c>
      <c r="J27" s="231"/>
      <c r="K27" s="231"/>
      <c r="L27" s="231"/>
      <c r="M27" s="231"/>
      <c r="N27" s="464"/>
      <c r="O27" s="351"/>
      <c r="P27" s="9"/>
      <c r="S27" s="14" t="s">
        <v>259</v>
      </c>
    </row>
    <row r="28" spans="2:77" ht="15" x14ac:dyDescent="0.45">
      <c r="B28" s="7"/>
      <c r="C28" s="351"/>
      <c r="D28" s="361"/>
      <c r="E28" s="392"/>
      <c r="F28" s="361"/>
      <c r="G28" s="361"/>
      <c r="H28" s="316" t="s">
        <v>140</v>
      </c>
      <c r="I28" s="320" t="str">
        <f t="shared" si="0"/>
        <v/>
      </c>
      <c r="J28" s="231"/>
      <c r="K28" s="231"/>
      <c r="L28" s="231"/>
      <c r="M28" s="231"/>
      <c r="N28" s="464"/>
      <c r="O28" s="351"/>
      <c r="P28" s="9"/>
    </row>
    <row r="29" spans="2:77" ht="15" x14ac:dyDescent="0.45">
      <c r="B29" s="7"/>
      <c r="C29" s="351"/>
      <c r="D29" s="361"/>
      <c r="E29" s="392"/>
      <c r="F29" s="361"/>
      <c r="G29" s="361"/>
      <c r="H29" s="316" t="s">
        <v>141</v>
      </c>
      <c r="I29" s="320" t="str">
        <f t="shared" si="0"/>
        <v/>
      </c>
      <c r="J29" s="231"/>
      <c r="K29" s="231"/>
      <c r="L29" s="231"/>
      <c r="M29" s="231"/>
      <c r="N29" s="464"/>
      <c r="O29" s="351"/>
      <c r="P29" s="9"/>
    </row>
    <row r="30" spans="2:77" ht="15" x14ac:dyDescent="0.45">
      <c r="B30" s="7"/>
      <c r="C30" s="351"/>
      <c r="D30" s="361"/>
      <c r="E30" s="392"/>
      <c r="F30" s="361"/>
      <c r="G30" s="361"/>
      <c r="H30" s="316" t="s">
        <v>142</v>
      </c>
      <c r="I30" s="320" t="str">
        <f t="shared" si="0"/>
        <v/>
      </c>
      <c r="J30" s="231"/>
      <c r="K30" s="231"/>
      <c r="L30" s="231"/>
      <c r="M30" s="231"/>
      <c r="N30" s="464"/>
      <c r="O30" s="351"/>
      <c r="P30" s="9"/>
    </row>
    <row r="31" spans="2:77" ht="15" x14ac:dyDescent="0.45">
      <c r="B31" s="7"/>
      <c r="C31" s="351"/>
      <c r="D31" s="361"/>
      <c r="E31" s="392"/>
      <c r="F31" s="361"/>
      <c r="G31" s="361"/>
      <c r="H31" s="316" t="s">
        <v>143</v>
      </c>
      <c r="I31" s="320" t="str">
        <f t="shared" si="0"/>
        <v/>
      </c>
      <c r="J31" s="231"/>
      <c r="K31" s="231"/>
      <c r="L31" s="231"/>
      <c r="M31" s="231"/>
      <c r="N31" s="464"/>
      <c r="O31" s="351"/>
      <c r="P31" s="9"/>
    </row>
    <row r="32" spans="2:77" ht="15" x14ac:dyDescent="0.45">
      <c r="B32" s="7"/>
      <c r="C32" s="351"/>
      <c r="D32" s="361"/>
      <c r="E32" s="392"/>
      <c r="F32" s="361"/>
      <c r="G32" s="361"/>
      <c r="H32" s="316" t="s">
        <v>144</v>
      </c>
      <c r="I32" s="320" t="str">
        <f t="shared" si="0"/>
        <v/>
      </c>
      <c r="J32" s="231"/>
      <c r="K32" s="231"/>
      <c r="L32" s="231"/>
      <c r="M32" s="231"/>
      <c r="N32" s="464"/>
      <c r="O32" s="351"/>
      <c r="P32" s="9"/>
    </row>
    <row r="33" spans="2:17" ht="15" x14ac:dyDescent="0.45">
      <c r="B33" s="7"/>
      <c r="C33" s="351"/>
      <c r="D33" s="361"/>
      <c r="E33" s="392"/>
      <c r="F33" s="361"/>
      <c r="G33" s="361"/>
      <c r="H33" s="316" t="s">
        <v>145</v>
      </c>
      <c r="I33" s="320" t="str">
        <f t="shared" si="0"/>
        <v/>
      </c>
      <c r="J33" s="231"/>
      <c r="K33" s="231"/>
      <c r="L33" s="231"/>
      <c r="M33" s="231"/>
      <c r="N33" s="464"/>
      <c r="O33" s="351"/>
      <c r="P33" s="9"/>
    </row>
    <row r="34" spans="2:17" ht="15" x14ac:dyDescent="0.45">
      <c r="B34" s="7"/>
      <c r="C34" s="351"/>
      <c r="D34" s="361"/>
      <c r="E34" s="392"/>
      <c r="F34" s="361"/>
      <c r="G34" s="361"/>
      <c r="H34" s="316" t="s">
        <v>146</v>
      </c>
      <c r="I34" s="320" t="str">
        <f t="shared" si="0"/>
        <v/>
      </c>
      <c r="J34" s="231"/>
      <c r="K34" s="231"/>
      <c r="L34" s="231"/>
      <c r="M34" s="231"/>
      <c r="N34" s="464"/>
      <c r="O34" s="351"/>
      <c r="P34" s="9"/>
    </row>
    <row r="35" spans="2:17" ht="15" x14ac:dyDescent="0.45">
      <c r="B35" s="7"/>
      <c r="C35" s="351"/>
      <c r="D35" s="361"/>
      <c r="E35" s="392"/>
      <c r="F35" s="361"/>
      <c r="G35" s="361"/>
      <c r="H35" s="316" t="s">
        <v>147</v>
      </c>
      <c r="I35" s="320" t="str">
        <f t="shared" si="0"/>
        <v/>
      </c>
      <c r="J35" s="231"/>
      <c r="K35" s="231"/>
      <c r="L35" s="231"/>
      <c r="M35" s="231"/>
      <c r="N35" s="464"/>
      <c r="O35" s="351"/>
      <c r="P35" s="9"/>
    </row>
    <row r="36" spans="2:17" ht="15" x14ac:dyDescent="0.45">
      <c r="B36" s="7"/>
      <c r="C36" s="351"/>
      <c r="D36" s="361"/>
      <c r="E36" s="392"/>
      <c r="F36" s="361"/>
      <c r="G36" s="361"/>
      <c r="H36" s="316" t="s">
        <v>148</v>
      </c>
      <c r="I36" s="320" t="str">
        <f t="shared" si="0"/>
        <v/>
      </c>
      <c r="J36" s="231"/>
      <c r="K36" s="231"/>
      <c r="L36" s="231"/>
      <c r="M36" s="231"/>
      <c r="N36" s="464"/>
      <c r="O36" s="351"/>
      <c r="P36" s="9"/>
    </row>
    <row r="37" spans="2:17" ht="15" x14ac:dyDescent="0.45">
      <c r="B37" s="7"/>
      <c r="C37" s="351"/>
      <c r="D37" s="361"/>
      <c r="E37" s="392"/>
      <c r="F37" s="361"/>
      <c r="G37" s="361"/>
      <c r="H37" s="316" t="s">
        <v>149</v>
      </c>
      <c r="I37" s="320" t="str">
        <f t="shared" si="0"/>
        <v/>
      </c>
      <c r="J37" s="231"/>
      <c r="K37" s="231"/>
      <c r="L37" s="231"/>
      <c r="M37" s="231"/>
      <c r="N37" s="464"/>
      <c r="O37" s="351"/>
      <c r="P37" s="9"/>
    </row>
    <row r="38" spans="2:17" ht="15.6" thickBot="1" x14ac:dyDescent="0.5">
      <c r="B38" s="7"/>
      <c r="C38" s="352"/>
      <c r="D38" s="362"/>
      <c r="E38" s="418"/>
      <c r="F38" s="362"/>
      <c r="G38" s="362"/>
      <c r="H38" s="310" t="s">
        <v>268</v>
      </c>
      <c r="I38" s="321" t="str">
        <f t="shared" si="0"/>
        <v/>
      </c>
      <c r="J38" s="232"/>
      <c r="K38" s="232"/>
      <c r="L38" s="232"/>
      <c r="M38" s="232"/>
      <c r="N38" s="465"/>
      <c r="O38" s="352"/>
      <c r="P38" s="9"/>
      <c r="Q38" s="28"/>
    </row>
    <row r="39" spans="2:17" ht="15" x14ac:dyDescent="0.45">
      <c r="B39" s="7"/>
      <c r="C39" s="350" t="str">
        <f>IF($A$1&gt;1,2,"")</f>
        <v/>
      </c>
      <c r="D39" s="360" t="str">
        <f>IF('1'!D14&lt;&gt;"",'1'!D14,"")</f>
        <v/>
      </c>
      <c r="E39" s="417" t="str">
        <f>IF('1'!E14&lt;&gt;"",'1'!E14,"")&amp;CHAR(10)&amp;IF('1'!F14&lt;&gt;"",'1'!F14,"")&amp;CHAR(10)&amp;IF('1'!G14&lt;&gt;"",'1'!G14,"")&amp;CHAR(10)&amp;IF('1'!H14&lt;&gt;"",'1'!H14,"")&amp;CHAR(10)&amp;IF('1'!I14&lt;&gt;"",'1'!I14,"")</f>
        <v xml:space="preserve">
</v>
      </c>
      <c r="F39" s="360" t="str">
        <f>IF('3'!G23="[選択]","","【A】"&amp;'3'!G23&amp;"（"&amp;'3'!H24&amp;"）"&amp;CHAR(10))&amp;IF('3'!I23="[選択]","","【B】"&amp;'3'!I23&amp;"（"&amp;'3'!J24&amp;"）"&amp;CHAR(10))&amp;IF('3'!K23="実施済","【C】"&amp;'3'!K23&amp;"（"&amp;'3'!L24&amp;"）"&amp;CHAR(10),"")&amp;IF('3'!M23="実施済み","【D】"&amp;'3'!M23&amp;"（"&amp;'3'!N24&amp;"）"&amp;CHAR(10),"")</f>
        <v/>
      </c>
      <c r="G39" s="360" t="str">
        <f>IF('4'!G24="[選択]","","【a】"&amp;'4'!G24&amp;"（"&amp;'4'!H25&amp;"）"&amp;CHAR(10))&amp;IF('4'!I24="[選択]","","【b】"&amp;'4'!I24&amp;"（"&amp;'4'!J25&amp;"）"&amp;CHAR(10))&amp;IF('4'!K24="[選択]","","【c】"&amp;'4'!K24&amp;"（"&amp;'4'!L25&amp;"）"&amp;CHAR(10))&amp;IF('4'!M24="[選択]","","【d】"&amp;'4'!M24&amp;"（"&amp;'4'!N25&amp;"）"&amp;CHAR(10))&amp;IF('4'!O24="[選択]","","【e】"&amp;'4'!O24&amp;"（"&amp;'4'!P25&amp;"）"&amp;CHAR(10))&amp;IF('4'!Q24="[選択]","","【f】"&amp;'4'!Q24&amp;"（"&amp;'4'!R25&amp;"）"&amp;CHAR(10))&amp;IF('4'!S24="[選択]","","【g】"&amp;'4'!S24&amp;"（"&amp;'4'!T25&amp;"）"&amp;CHAR(10))&amp;IF('4'!U24="[選択]","","【h】"&amp;'4'!U24&amp;"（"&amp;'4'!V25&amp;"）")</f>
        <v/>
      </c>
      <c r="H39" s="309" t="s">
        <v>46</v>
      </c>
      <c r="I39" s="322" t="str">
        <f t="shared" ref="I39:I59" si="1">IF(W1&lt;&gt;"",W1,"")</f>
        <v/>
      </c>
      <c r="J39" s="230"/>
      <c r="K39" s="230"/>
      <c r="L39" s="230"/>
      <c r="M39" s="230"/>
      <c r="N39" s="463" t="str">
        <f>'4'!X24</f>
        <v>[選択]</v>
      </c>
      <c r="O39" s="350" t="str">
        <f>IF(N39="（a）",$S$24,IF(N39="（b）",$S$25, IF(N39="（c）",$S$26, IF(N39="（d）",$S$27,""))))</f>
        <v/>
      </c>
      <c r="P39" s="9"/>
      <c r="Q39" s="28"/>
    </row>
    <row r="40" spans="2:17" ht="15" x14ac:dyDescent="0.45">
      <c r="B40" s="7"/>
      <c r="C40" s="351"/>
      <c r="D40" s="361"/>
      <c r="E40" s="392"/>
      <c r="F40" s="361"/>
      <c r="G40" s="361"/>
      <c r="H40" s="316" t="s">
        <v>47</v>
      </c>
      <c r="I40" s="320" t="str">
        <f t="shared" si="1"/>
        <v/>
      </c>
      <c r="J40" s="231"/>
      <c r="K40" s="231"/>
      <c r="L40" s="231"/>
      <c r="M40" s="231"/>
      <c r="N40" s="464"/>
      <c r="O40" s="351"/>
      <c r="P40" s="9"/>
      <c r="Q40" s="28"/>
    </row>
    <row r="41" spans="2:17" ht="15" x14ac:dyDescent="0.45">
      <c r="B41" s="7"/>
      <c r="C41" s="351"/>
      <c r="D41" s="361"/>
      <c r="E41" s="392"/>
      <c r="F41" s="361"/>
      <c r="G41" s="361"/>
      <c r="H41" s="316" t="s">
        <v>48</v>
      </c>
      <c r="I41" s="320" t="str">
        <f t="shared" si="1"/>
        <v/>
      </c>
      <c r="J41" s="231"/>
      <c r="K41" s="231"/>
      <c r="L41" s="231"/>
      <c r="M41" s="231"/>
      <c r="N41" s="464"/>
      <c r="O41" s="351"/>
      <c r="P41" s="9"/>
      <c r="Q41" s="28"/>
    </row>
    <row r="42" spans="2:17" ht="15" x14ac:dyDescent="0.45">
      <c r="B42" s="7"/>
      <c r="C42" s="351"/>
      <c r="D42" s="361"/>
      <c r="E42" s="392"/>
      <c r="F42" s="361"/>
      <c r="G42" s="361"/>
      <c r="H42" s="316" t="s">
        <v>49</v>
      </c>
      <c r="I42" s="320" t="str">
        <f t="shared" si="1"/>
        <v/>
      </c>
      <c r="J42" s="231"/>
      <c r="K42" s="231"/>
      <c r="L42" s="231"/>
      <c r="M42" s="231"/>
      <c r="N42" s="464"/>
      <c r="O42" s="351"/>
      <c r="P42" s="9"/>
      <c r="Q42" s="28"/>
    </row>
    <row r="43" spans="2:17" ht="15" x14ac:dyDescent="0.45">
      <c r="B43" s="7"/>
      <c r="C43" s="351"/>
      <c r="D43" s="361"/>
      <c r="E43" s="392"/>
      <c r="F43" s="361"/>
      <c r="G43" s="361"/>
      <c r="H43" s="316" t="s">
        <v>50</v>
      </c>
      <c r="I43" s="320" t="str">
        <f t="shared" si="1"/>
        <v/>
      </c>
      <c r="J43" s="231"/>
      <c r="K43" s="231"/>
      <c r="L43" s="231"/>
      <c r="M43" s="231"/>
      <c r="N43" s="464"/>
      <c r="O43" s="351"/>
      <c r="P43" s="9"/>
      <c r="Q43" s="28"/>
    </row>
    <row r="44" spans="2:17" ht="15" x14ac:dyDescent="0.45">
      <c r="B44" s="7"/>
      <c r="C44" s="351"/>
      <c r="D44" s="361"/>
      <c r="E44" s="392"/>
      <c r="F44" s="361"/>
      <c r="G44" s="361"/>
      <c r="H44" s="316" t="s">
        <v>51</v>
      </c>
      <c r="I44" s="320" t="str">
        <f t="shared" si="1"/>
        <v/>
      </c>
      <c r="J44" s="231"/>
      <c r="K44" s="231"/>
      <c r="L44" s="231"/>
      <c r="M44" s="231"/>
      <c r="N44" s="464"/>
      <c r="O44" s="351"/>
      <c r="P44" s="9"/>
      <c r="Q44" s="28"/>
    </row>
    <row r="45" spans="2:17" ht="15" x14ac:dyDescent="0.45">
      <c r="B45" s="7"/>
      <c r="C45" s="351"/>
      <c r="D45" s="361"/>
      <c r="E45" s="392"/>
      <c r="F45" s="361"/>
      <c r="G45" s="361"/>
      <c r="H45" s="316" t="s">
        <v>52</v>
      </c>
      <c r="I45" s="320" t="str">
        <f t="shared" si="1"/>
        <v/>
      </c>
      <c r="J45" s="231"/>
      <c r="K45" s="231"/>
      <c r="L45" s="231"/>
      <c r="M45" s="231"/>
      <c r="N45" s="464"/>
      <c r="O45" s="351"/>
      <c r="P45" s="9"/>
      <c r="Q45" s="28"/>
    </row>
    <row r="46" spans="2:17" ht="15" x14ac:dyDescent="0.45">
      <c r="B46" s="7"/>
      <c r="C46" s="351"/>
      <c r="D46" s="361"/>
      <c r="E46" s="392"/>
      <c r="F46" s="361"/>
      <c r="G46" s="361"/>
      <c r="H46" s="316" t="s">
        <v>53</v>
      </c>
      <c r="I46" s="320" t="str">
        <f t="shared" si="1"/>
        <v/>
      </c>
      <c r="J46" s="231"/>
      <c r="K46" s="231"/>
      <c r="L46" s="231"/>
      <c r="M46" s="231"/>
      <c r="N46" s="464"/>
      <c r="O46" s="351"/>
      <c r="P46" s="9"/>
      <c r="Q46" s="28"/>
    </row>
    <row r="47" spans="2:17" ht="15" x14ac:dyDescent="0.45">
      <c r="B47" s="7"/>
      <c r="C47" s="351"/>
      <c r="D47" s="361"/>
      <c r="E47" s="392"/>
      <c r="F47" s="361"/>
      <c r="G47" s="361"/>
      <c r="H47" s="316" t="s">
        <v>54</v>
      </c>
      <c r="I47" s="320" t="str">
        <f t="shared" si="1"/>
        <v/>
      </c>
      <c r="J47" s="231"/>
      <c r="K47" s="231"/>
      <c r="L47" s="231"/>
      <c r="M47" s="231"/>
      <c r="N47" s="464"/>
      <c r="O47" s="351"/>
      <c r="P47" s="9"/>
      <c r="Q47" s="28"/>
    </row>
    <row r="48" spans="2:17" ht="15" x14ac:dyDescent="0.45">
      <c r="B48" s="7"/>
      <c r="C48" s="351"/>
      <c r="D48" s="361"/>
      <c r="E48" s="392"/>
      <c r="F48" s="361"/>
      <c r="G48" s="361"/>
      <c r="H48" s="316" t="s">
        <v>55</v>
      </c>
      <c r="I48" s="320" t="str">
        <f t="shared" si="1"/>
        <v/>
      </c>
      <c r="J48" s="231"/>
      <c r="K48" s="231"/>
      <c r="L48" s="231"/>
      <c r="M48" s="231"/>
      <c r="N48" s="464"/>
      <c r="O48" s="351"/>
      <c r="P48" s="9"/>
      <c r="Q48" s="28"/>
    </row>
    <row r="49" spans="2:17" ht="15" x14ac:dyDescent="0.45">
      <c r="B49" s="7"/>
      <c r="C49" s="351"/>
      <c r="D49" s="361"/>
      <c r="E49" s="392"/>
      <c r="F49" s="361"/>
      <c r="G49" s="361"/>
      <c r="H49" s="316" t="s">
        <v>140</v>
      </c>
      <c r="I49" s="320" t="str">
        <f t="shared" si="1"/>
        <v/>
      </c>
      <c r="J49" s="231"/>
      <c r="K49" s="231"/>
      <c r="L49" s="231"/>
      <c r="M49" s="231"/>
      <c r="N49" s="464"/>
      <c r="O49" s="351"/>
      <c r="P49" s="9"/>
      <c r="Q49" s="28"/>
    </row>
    <row r="50" spans="2:17" ht="15" x14ac:dyDescent="0.45">
      <c r="B50" s="7"/>
      <c r="C50" s="351"/>
      <c r="D50" s="361"/>
      <c r="E50" s="392"/>
      <c r="F50" s="361"/>
      <c r="G50" s="361"/>
      <c r="H50" s="316" t="s">
        <v>141</v>
      </c>
      <c r="I50" s="320" t="str">
        <f t="shared" si="1"/>
        <v/>
      </c>
      <c r="J50" s="231"/>
      <c r="K50" s="231"/>
      <c r="L50" s="231"/>
      <c r="M50" s="231"/>
      <c r="N50" s="464"/>
      <c r="O50" s="351"/>
      <c r="P50" s="9"/>
      <c r="Q50" s="28"/>
    </row>
    <row r="51" spans="2:17" ht="15" x14ac:dyDescent="0.45">
      <c r="B51" s="7"/>
      <c r="C51" s="351"/>
      <c r="D51" s="361"/>
      <c r="E51" s="392"/>
      <c r="F51" s="361"/>
      <c r="G51" s="361"/>
      <c r="H51" s="316" t="s">
        <v>142</v>
      </c>
      <c r="I51" s="320" t="str">
        <f t="shared" si="1"/>
        <v/>
      </c>
      <c r="J51" s="231"/>
      <c r="K51" s="231"/>
      <c r="L51" s="231"/>
      <c r="M51" s="231"/>
      <c r="N51" s="464"/>
      <c r="O51" s="351"/>
      <c r="P51" s="9"/>
      <c r="Q51" s="28"/>
    </row>
    <row r="52" spans="2:17" ht="15" x14ac:dyDescent="0.45">
      <c r="B52" s="7"/>
      <c r="C52" s="351"/>
      <c r="D52" s="361"/>
      <c r="E52" s="392"/>
      <c r="F52" s="361"/>
      <c r="G52" s="361"/>
      <c r="H52" s="316" t="s">
        <v>143</v>
      </c>
      <c r="I52" s="320" t="str">
        <f t="shared" si="1"/>
        <v/>
      </c>
      <c r="J52" s="231"/>
      <c r="K52" s="231"/>
      <c r="L52" s="231"/>
      <c r="M52" s="231"/>
      <c r="N52" s="464"/>
      <c r="O52" s="351"/>
      <c r="P52" s="9"/>
      <c r="Q52" s="28"/>
    </row>
    <row r="53" spans="2:17" ht="15" x14ac:dyDescent="0.45">
      <c r="B53" s="7"/>
      <c r="C53" s="351"/>
      <c r="D53" s="361"/>
      <c r="E53" s="392"/>
      <c r="F53" s="361"/>
      <c r="G53" s="361"/>
      <c r="H53" s="316" t="s">
        <v>144</v>
      </c>
      <c r="I53" s="320" t="str">
        <f t="shared" si="1"/>
        <v/>
      </c>
      <c r="J53" s="231"/>
      <c r="K53" s="231"/>
      <c r="L53" s="231"/>
      <c r="M53" s="231"/>
      <c r="N53" s="464"/>
      <c r="O53" s="351"/>
      <c r="P53" s="9"/>
      <c r="Q53" s="28"/>
    </row>
    <row r="54" spans="2:17" ht="15" x14ac:dyDescent="0.45">
      <c r="B54" s="7"/>
      <c r="C54" s="351"/>
      <c r="D54" s="361"/>
      <c r="E54" s="392"/>
      <c r="F54" s="361"/>
      <c r="G54" s="361"/>
      <c r="H54" s="316" t="s">
        <v>145</v>
      </c>
      <c r="I54" s="320" t="str">
        <f t="shared" si="1"/>
        <v/>
      </c>
      <c r="J54" s="231"/>
      <c r="K54" s="231"/>
      <c r="L54" s="231"/>
      <c r="M54" s="231"/>
      <c r="N54" s="464"/>
      <c r="O54" s="351"/>
      <c r="P54" s="9"/>
      <c r="Q54" s="28"/>
    </row>
    <row r="55" spans="2:17" ht="15" x14ac:dyDescent="0.45">
      <c r="B55" s="7"/>
      <c r="C55" s="351"/>
      <c r="D55" s="361"/>
      <c r="E55" s="392"/>
      <c r="F55" s="361"/>
      <c r="G55" s="361"/>
      <c r="H55" s="316" t="s">
        <v>146</v>
      </c>
      <c r="I55" s="320" t="str">
        <f t="shared" si="1"/>
        <v/>
      </c>
      <c r="J55" s="231"/>
      <c r="K55" s="231"/>
      <c r="L55" s="231"/>
      <c r="M55" s="231"/>
      <c r="N55" s="464"/>
      <c r="O55" s="351"/>
      <c r="P55" s="9"/>
      <c r="Q55" s="28"/>
    </row>
    <row r="56" spans="2:17" ht="15" x14ac:dyDescent="0.45">
      <c r="B56" s="7"/>
      <c r="C56" s="351"/>
      <c r="D56" s="361"/>
      <c r="E56" s="392"/>
      <c r="F56" s="361"/>
      <c r="G56" s="361"/>
      <c r="H56" s="316" t="s">
        <v>147</v>
      </c>
      <c r="I56" s="320" t="str">
        <f t="shared" si="1"/>
        <v/>
      </c>
      <c r="J56" s="231"/>
      <c r="K56" s="231"/>
      <c r="L56" s="231"/>
      <c r="M56" s="231"/>
      <c r="N56" s="464"/>
      <c r="O56" s="351"/>
      <c r="P56" s="9"/>
      <c r="Q56" s="28"/>
    </row>
    <row r="57" spans="2:17" ht="15" x14ac:dyDescent="0.45">
      <c r="B57" s="7"/>
      <c r="C57" s="351"/>
      <c r="D57" s="361"/>
      <c r="E57" s="392"/>
      <c r="F57" s="361"/>
      <c r="G57" s="361"/>
      <c r="H57" s="316" t="s">
        <v>148</v>
      </c>
      <c r="I57" s="320" t="str">
        <f t="shared" si="1"/>
        <v/>
      </c>
      <c r="J57" s="231"/>
      <c r="K57" s="231"/>
      <c r="L57" s="231"/>
      <c r="M57" s="231"/>
      <c r="N57" s="464"/>
      <c r="O57" s="351"/>
      <c r="P57" s="9"/>
      <c r="Q57" s="28"/>
    </row>
    <row r="58" spans="2:17" ht="15" x14ac:dyDescent="0.45">
      <c r="B58" s="7"/>
      <c r="C58" s="351"/>
      <c r="D58" s="361"/>
      <c r="E58" s="392"/>
      <c r="F58" s="361"/>
      <c r="G58" s="361"/>
      <c r="H58" s="316" t="s">
        <v>149</v>
      </c>
      <c r="I58" s="320" t="str">
        <f t="shared" si="1"/>
        <v/>
      </c>
      <c r="J58" s="231"/>
      <c r="K58" s="231"/>
      <c r="L58" s="231"/>
      <c r="M58" s="231"/>
      <c r="N58" s="464"/>
      <c r="O58" s="351"/>
      <c r="P58" s="9"/>
      <c r="Q58" s="28"/>
    </row>
    <row r="59" spans="2:17" ht="15.6" thickBot="1" x14ac:dyDescent="0.5">
      <c r="B59" s="7"/>
      <c r="C59" s="352"/>
      <c r="D59" s="362"/>
      <c r="E59" s="418"/>
      <c r="F59" s="362"/>
      <c r="G59" s="362"/>
      <c r="H59" s="310" t="s">
        <v>268</v>
      </c>
      <c r="I59" s="321" t="str">
        <f t="shared" si="1"/>
        <v/>
      </c>
      <c r="J59" s="232"/>
      <c r="K59" s="232"/>
      <c r="L59" s="232"/>
      <c r="M59" s="232"/>
      <c r="N59" s="465"/>
      <c r="O59" s="352"/>
      <c r="P59" s="9"/>
      <c r="Q59" s="28"/>
    </row>
    <row r="60" spans="2:17" ht="15" x14ac:dyDescent="0.45">
      <c r="B60" s="7"/>
      <c r="C60" s="350" t="str">
        <f>IF($A$1&gt;2,3,"")</f>
        <v/>
      </c>
      <c r="D60" s="360" t="str">
        <f>IF('1'!D15&lt;&gt;"",'1'!D15,"")</f>
        <v/>
      </c>
      <c r="E60" s="417" t="str">
        <f>IF('1'!E15&lt;&gt;"",'1'!E15,"")&amp;CHAR(10)&amp;IF('1'!F15&lt;&gt;"",'1'!F15,"")&amp;CHAR(10)&amp;IF('1'!G15&lt;&gt;"",'1'!G15,"")&amp;CHAR(10)&amp;IF('1'!H15&lt;&gt;"",'1'!H15,"")&amp;CHAR(10)&amp;IF('1'!I15&lt;&gt;"",'1'!I15,"")</f>
        <v xml:space="preserve">
</v>
      </c>
      <c r="F60" s="360" t="str">
        <f>IF('3'!G28="[選択]","","【A】"&amp;'3'!G28&amp;"（"&amp;'3'!H29&amp;"）"&amp;CHAR(10))&amp;IF('3'!I28="[選択]","","【B】"&amp;'3'!I28&amp;"（"&amp;'3'!J29&amp;"）"&amp;CHAR(10))&amp;IF('3'!K28="実施済","【C】"&amp;'3'!K28&amp;"（"&amp;'3'!L29&amp;"）"&amp;CHAR(10),"")&amp;IF('3'!M28="実施済","【D】"&amp;'3'!M28&amp;"（"&amp;'3'!N29&amp;"）"&amp;CHAR(10),"")</f>
        <v/>
      </c>
      <c r="G60" s="360" t="str">
        <f>IF('4'!G29="[選択]","","【a】"&amp;'4'!G29&amp;"（"&amp;'4'!H30&amp;"）"&amp;CHAR(10))&amp;IF('4'!I29="[選択]","","【b】"&amp;'4'!I29&amp;"（"&amp;'4'!J30&amp;"）"&amp;CHAR(10))&amp;IF('4'!K29="[選択]","","【c】"&amp;'4'!K29&amp;"（"&amp;'4'!L30&amp;"）"&amp;CHAR(10))&amp;IF('4'!M29="[選択]","","【d】"&amp;'4'!M29&amp;"（"&amp;'4'!N30&amp;"）"&amp;CHAR(10))&amp;IF('4'!O29="[選択]","","【e】"&amp;'4'!O29&amp;"（"&amp;'4'!P30&amp;"）"&amp;CHAR(10))&amp;IF('4'!Q29="[選択]","","【f】"&amp;'4'!Q29&amp;"（"&amp;'4'!R30&amp;"）"&amp;CHAR(10))&amp;IF('4'!S29="[選択]","","【g】"&amp;'4'!S29&amp;"（"&amp;'4'!T30&amp;"）"&amp;CHAR(10))&amp;IF('4'!U29="[選択]","","【h】"&amp;'4'!U29&amp;"（"&amp;'4'!V30&amp;"）")</f>
        <v/>
      </c>
      <c r="H60" s="309" t="s">
        <v>46</v>
      </c>
      <c r="I60" s="319" t="str">
        <f t="shared" ref="I60:I80" si="2">IF(Z1&lt;&gt;"",Z1,"")</f>
        <v/>
      </c>
      <c r="J60" s="230"/>
      <c r="K60" s="230"/>
      <c r="L60" s="230"/>
      <c r="M60" s="230"/>
      <c r="N60" s="463" t="str">
        <f>'4'!X29</f>
        <v>[選択]</v>
      </c>
      <c r="O60" s="350" t="str">
        <f>IF(N60="（a）",$S$24,IF(N60="（b）",$S$25, IF(N60="（c）",$S$26, IF(N60="（d）",$S$27,""))))</f>
        <v/>
      </c>
      <c r="P60" s="9"/>
      <c r="Q60" s="28"/>
    </row>
    <row r="61" spans="2:17" ht="15" x14ac:dyDescent="0.45">
      <c r="B61" s="7"/>
      <c r="C61" s="351"/>
      <c r="D61" s="361"/>
      <c r="E61" s="392"/>
      <c r="F61" s="361"/>
      <c r="G61" s="361"/>
      <c r="H61" s="316" t="s">
        <v>47</v>
      </c>
      <c r="I61" s="320" t="str">
        <f t="shared" si="2"/>
        <v/>
      </c>
      <c r="J61" s="231"/>
      <c r="K61" s="231"/>
      <c r="L61" s="231"/>
      <c r="M61" s="231"/>
      <c r="N61" s="464"/>
      <c r="O61" s="351"/>
      <c r="P61" s="9"/>
      <c r="Q61" s="28"/>
    </row>
    <row r="62" spans="2:17" ht="15" x14ac:dyDescent="0.45">
      <c r="B62" s="7"/>
      <c r="C62" s="351"/>
      <c r="D62" s="361"/>
      <c r="E62" s="392"/>
      <c r="F62" s="361"/>
      <c r="G62" s="361"/>
      <c r="H62" s="316" t="s">
        <v>48</v>
      </c>
      <c r="I62" s="320" t="str">
        <f t="shared" si="2"/>
        <v/>
      </c>
      <c r="J62" s="231"/>
      <c r="K62" s="231"/>
      <c r="L62" s="231"/>
      <c r="M62" s="231"/>
      <c r="N62" s="464"/>
      <c r="O62" s="351"/>
      <c r="P62" s="9"/>
      <c r="Q62" s="28"/>
    </row>
    <row r="63" spans="2:17" ht="15" x14ac:dyDescent="0.45">
      <c r="B63" s="7"/>
      <c r="C63" s="351"/>
      <c r="D63" s="361"/>
      <c r="E63" s="392"/>
      <c r="F63" s="361"/>
      <c r="G63" s="361"/>
      <c r="H63" s="316" t="s">
        <v>49</v>
      </c>
      <c r="I63" s="320" t="str">
        <f t="shared" si="2"/>
        <v/>
      </c>
      <c r="J63" s="231"/>
      <c r="K63" s="231"/>
      <c r="L63" s="231"/>
      <c r="M63" s="231"/>
      <c r="N63" s="464"/>
      <c r="O63" s="351"/>
      <c r="P63" s="9"/>
      <c r="Q63" s="28"/>
    </row>
    <row r="64" spans="2:17" ht="15" x14ac:dyDescent="0.45">
      <c r="B64" s="7"/>
      <c r="C64" s="351"/>
      <c r="D64" s="361"/>
      <c r="E64" s="392"/>
      <c r="F64" s="361"/>
      <c r="G64" s="361"/>
      <c r="H64" s="316" t="s">
        <v>50</v>
      </c>
      <c r="I64" s="320" t="str">
        <f t="shared" si="2"/>
        <v/>
      </c>
      <c r="J64" s="231"/>
      <c r="K64" s="231"/>
      <c r="L64" s="231"/>
      <c r="M64" s="231"/>
      <c r="N64" s="464"/>
      <c r="O64" s="351"/>
      <c r="P64" s="9"/>
      <c r="Q64" s="28"/>
    </row>
    <row r="65" spans="2:17" ht="15" x14ac:dyDescent="0.45">
      <c r="B65" s="7"/>
      <c r="C65" s="351"/>
      <c r="D65" s="361"/>
      <c r="E65" s="392"/>
      <c r="F65" s="361"/>
      <c r="G65" s="361"/>
      <c r="H65" s="316" t="s">
        <v>51</v>
      </c>
      <c r="I65" s="320" t="str">
        <f t="shared" si="2"/>
        <v/>
      </c>
      <c r="J65" s="231"/>
      <c r="K65" s="231"/>
      <c r="L65" s="231"/>
      <c r="M65" s="231"/>
      <c r="N65" s="464"/>
      <c r="O65" s="351"/>
      <c r="P65" s="9"/>
      <c r="Q65" s="28"/>
    </row>
    <row r="66" spans="2:17" ht="15" x14ac:dyDescent="0.45">
      <c r="B66" s="7"/>
      <c r="C66" s="351"/>
      <c r="D66" s="361"/>
      <c r="E66" s="392"/>
      <c r="F66" s="361"/>
      <c r="G66" s="361"/>
      <c r="H66" s="316" t="s">
        <v>52</v>
      </c>
      <c r="I66" s="320" t="str">
        <f t="shared" si="2"/>
        <v/>
      </c>
      <c r="J66" s="231"/>
      <c r="K66" s="231"/>
      <c r="L66" s="231"/>
      <c r="M66" s="231"/>
      <c r="N66" s="464"/>
      <c r="O66" s="351"/>
      <c r="P66" s="9"/>
      <c r="Q66" s="28"/>
    </row>
    <row r="67" spans="2:17" ht="15" x14ac:dyDescent="0.45">
      <c r="B67" s="7"/>
      <c r="C67" s="351"/>
      <c r="D67" s="361"/>
      <c r="E67" s="392"/>
      <c r="F67" s="361"/>
      <c r="G67" s="361"/>
      <c r="H67" s="316" t="s">
        <v>53</v>
      </c>
      <c r="I67" s="320" t="str">
        <f t="shared" si="2"/>
        <v/>
      </c>
      <c r="J67" s="231"/>
      <c r="K67" s="231"/>
      <c r="L67" s="231"/>
      <c r="M67" s="231"/>
      <c r="N67" s="464"/>
      <c r="O67" s="351"/>
      <c r="P67" s="9"/>
      <c r="Q67" s="28"/>
    </row>
    <row r="68" spans="2:17" ht="15" x14ac:dyDescent="0.45">
      <c r="B68" s="7"/>
      <c r="C68" s="351"/>
      <c r="D68" s="361"/>
      <c r="E68" s="392"/>
      <c r="F68" s="361"/>
      <c r="G68" s="361"/>
      <c r="H68" s="316" t="s">
        <v>54</v>
      </c>
      <c r="I68" s="320" t="str">
        <f t="shared" si="2"/>
        <v/>
      </c>
      <c r="J68" s="231"/>
      <c r="K68" s="231"/>
      <c r="L68" s="231"/>
      <c r="M68" s="231"/>
      <c r="N68" s="464"/>
      <c r="O68" s="351"/>
      <c r="P68" s="9"/>
      <c r="Q68" s="28"/>
    </row>
    <row r="69" spans="2:17" ht="15" x14ac:dyDescent="0.45">
      <c r="B69" s="7"/>
      <c r="C69" s="351"/>
      <c r="D69" s="361"/>
      <c r="E69" s="392"/>
      <c r="F69" s="361"/>
      <c r="G69" s="361"/>
      <c r="H69" s="316" t="s">
        <v>55</v>
      </c>
      <c r="I69" s="320" t="str">
        <f t="shared" si="2"/>
        <v/>
      </c>
      <c r="J69" s="231"/>
      <c r="K69" s="231"/>
      <c r="L69" s="231"/>
      <c r="M69" s="231"/>
      <c r="N69" s="464"/>
      <c r="O69" s="351"/>
      <c r="P69" s="9"/>
      <c r="Q69" s="28"/>
    </row>
    <row r="70" spans="2:17" ht="15" x14ac:dyDescent="0.45">
      <c r="B70" s="7"/>
      <c r="C70" s="351"/>
      <c r="D70" s="361"/>
      <c r="E70" s="392"/>
      <c r="F70" s="361"/>
      <c r="G70" s="361"/>
      <c r="H70" s="316" t="s">
        <v>140</v>
      </c>
      <c r="I70" s="320" t="str">
        <f t="shared" si="2"/>
        <v/>
      </c>
      <c r="J70" s="231"/>
      <c r="K70" s="231"/>
      <c r="L70" s="231"/>
      <c r="M70" s="231"/>
      <c r="N70" s="464"/>
      <c r="O70" s="351"/>
      <c r="P70" s="9"/>
      <c r="Q70" s="28"/>
    </row>
    <row r="71" spans="2:17" ht="15" x14ac:dyDescent="0.45">
      <c r="B71" s="7"/>
      <c r="C71" s="351"/>
      <c r="D71" s="361"/>
      <c r="E71" s="392"/>
      <c r="F71" s="361"/>
      <c r="G71" s="361"/>
      <c r="H71" s="316" t="s">
        <v>141</v>
      </c>
      <c r="I71" s="320" t="str">
        <f t="shared" si="2"/>
        <v/>
      </c>
      <c r="J71" s="231"/>
      <c r="K71" s="231"/>
      <c r="L71" s="231"/>
      <c r="M71" s="231"/>
      <c r="N71" s="464"/>
      <c r="O71" s="351"/>
      <c r="P71" s="9"/>
      <c r="Q71" s="28"/>
    </row>
    <row r="72" spans="2:17" ht="15" x14ac:dyDescent="0.45">
      <c r="B72" s="7"/>
      <c r="C72" s="351"/>
      <c r="D72" s="361"/>
      <c r="E72" s="392"/>
      <c r="F72" s="361"/>
      <c r="G72" s="361"/>
      <c r="H72" s="316" t="s">
        <v>142</v>
      </c>
      <c r="I72" s="320" t="str">
        <f t="shared" si="2"/>
        <v/>
      </c>
      <c r="J72" s="231"/>
      <c r="K72" s="231"/>
      <c r="L72" s="231"/>
      <c r="M72" s="231"/>
      <c r="N72" s="464"/>
      <c r="O72" s="351"/>
      <c r="P72" s="9"/>
      <c r="Q72" s="28"/>
    </row>
    <row r="73" spans="2:17" ht="15" x14ac:dyDescent="0.45">
      <c r="B73" s="7"/>
      <c r="C73" s="351"/>
      <c r="D73" s="361"/>
      <c r="E73" s="392"/>
      <c r="F73" s="361"/>
      <c r="G73" s="361"/>
      <c r="H73" s="316" t="s">
        <v>143</v>
      </c>
      <c r="I73" s="320" t="str">
        <f t="shared" si="2"/>
        <v/>
      </c>
      <c r="J73" s="231"/>
      <c r="K73" s="231"/>
      <c r="L73" s="231"/>
      <c r="M73" s="231"/>
      <c r="N73" s="464"/>
      <c r="O73" s="351"/>
      <c r="P73" s="9"/>
      <c r="Q73" s="28"/>
    </row>
    <row r="74" spans="2:17" ht="15" x14ac:dyDescent="0.45">
      <c r="B74" s="7"/>
      <c r="C74" s="351"/>
      <c r="D74" s="361"/>
      <c r="E74" s="392"/>
      <c r="F74" s="361"/>
      <c r="G74" s="361"/>
      <c r="H74" s="316" t="s">
        <v>144</v>
      </c>
      <c r="I74" s="320" t="str">
        <f t="shared" si="2"/>
        <v/>
      </c>
      <c r="J74" s="231"/>
      <c r="K74" s="231"/>
      <c r="L74" s="231"/>
      <c r="M74" s="231"/>
      <c r="N74" s="464"/>
      <c r="O74" s="351"/>
      <c r="P74" s="9"/>
      <c r="Q74" s="28"/>
    </row>
    <row r="75" spans="2:17" ht="15" x14ac:dyDescent="0.45">
      <c r="B75" s="7"/>
      <c r="C75" s="351"/>
      <c r="D75" s="361"/>
      <c r="E75" s="392"/>
      <c r="F75" s="361"/>
      <c r="G75" s="361"/>
      <c r="H75" s="316" t="s">
        <v>145</v>
      </c>
      <c r="I75" s="320" t="str">
        <f t="shared" si="2"/>
        <v/>
      </c>
      <c r="J75" s="231"/>
      <c r="K75" s="231"/>
      <c r="L75" s="231"/>
      <c r="M75" s="231"/>
      <c r="N75" s="464"/>
      <c r="O75" s="351"/>
      <c r="P75" s="9"/>
      <c r="Q75" s="28"/>
    </row>
    <row r="76" spans="2:17" ht="15" x14ac:dyDescent="0.45">
      <c r="B76" s="7"/>
      <c r="C76" s="351"/>
      <c r="D76" s="361"/>
      <c r="E76" s="392"/>
      <c r="F76" s="361"/>
      <c r="G76" s="361"/>
      <c r="H76" s="316" t="s">
        <v>146</v>
      </c>
      <c r="I76" s="320" t="str">
        <f t="shared" si="2"/>
        <v/>
      </c>
      <c r="J76" s="231"/>
      <c r="K76" s="231"/>
      <c r="L76" s="231"/>
      <c r="M76" s="231"/>
      <c r="N76" s="464"/>
      <c r="O76" s="351"/>
      <c r="P76" s="9"/>
      <c r="Q76" s="28"/>
    </row>
    <row r="77" spans="2:17" ht="15" x14ac:dyDescent="0.45">
      <c r="B77" s="7"/>
      <c r="C77" s="351"/>
      <c r="D77" s="361"/>
      <c r="E77" s="392"/>
      <c r="F77" s="361"/>
      <c r="G77" s="361"/>
      <c r="H77" s="316" t="s">
        <v>147</v>
      </c>
      <c r="I77" s="320" t="str">
        <f t="shared" si="2"/>
        <v/>
      </c>
      <c r="J77" s="231"/>
      <c r="K77" s="231"/>
      <c r="L77" s="231"/>
      <c r="M77" s="231"/>
      <c r="N77" s="464"/>
      <c r="O77" s="351"/>
      <c r="P77" s="9"/>
      <c r="Q77" s="28"/>
    </row>
    <row r="78" spans="2:17" ht="15" x14ac:dyDescent="0.45">
      <c r="B78" s="7"/>
      <c r="C78" s="351"/>
      <c r="D78" s="361"/>
      <c r="E78" s="392"/>
      <c r="F78" s="361"/>
      <c r="G78" s="361"/>
      <c r="H78" s="316" t="s">
        <v>148</v>
      </c>
      <c r="I78" s="320" t="str">
        <f t="shared" si="2"/>
        <v/>
      </c>
      <c r="J78" s="231"/>
      <c r="K78" s="231"/>
      <c r="L78" s="231"/>
      <c r="M78" s="231"/>
      <c r="N78" s="464"/>
      <c r="O78" s="351"/>
      <c r="P78" s="9"/>
      <c r="Q78" s="28"/>
    </row>
    <row r="79" spans="2:17" ht="15" x14ac:dyDescent="0.45">
      <c r="B79" s="7"/>
      <c r="C79" s="351"/>
      <c r="D79" s="361"/>
      <c r="E79" s="392"/>
      <c r="F79" s="361"/>
      <c r="G79" s="361"/>
      <c r="H79" s="316" t="s">
        <v>149</v>
      </c>
      <c r="I79" s="320" t="str">
        <f t="shared" si="2"/>
        <v/>
      </c>
      <c r="J79" s="231"/>
      <c r="K79" s="231"/>
      <c r="L79" s="231"/>
      <c r="M79" s="231"/>
      <c r="N79" s="464"/>
      <c r="O79" s="351"/>
      <c r="P79" s="9"/>
      <c r="Q79" s="28"/>
    </row>
    <row r="80" spans="2:17" ht="15.6" thickBot="1" x14ac:dyDescent="0.5">
      <c r="B80" s="7"/>
      <c r="C80" s="352"/>
      <c r="D80" s="362"/>
      <c r="E80" s="418"/>
      <c r="F80" s="362"/>
      <c r="G80" s="362"/>
      <c r="H80" s="310" t="s">
        <v>268</v>
      </c>
      <c r="I80" s="321" t="str">
        <f t="shared" si="2"/>
        <v/>
      </c>
      <c r="J80" s="232"/>
      <c r="K80" s="232"/>
      <c r="L80" s="232"/>
      <c r="M80" s="232"/>
      <c r="N80" s="465"/>
      <c r="O80" s="352"/>
      <c r="P80" s="9"/>
      <c r="Q80" s="28"/>
    </row>
    <row r="81" spans="2:17" ht="15" x14ac:dyDescent="0.45">
      <c r="B81" s="7"/>
      <c r="C81" s="350" t="str">
        <f>IF($A$1&gt;3,4,"")</f>
        <v/>
      </c>
      <c r="D81" s="360" t="str">
        <f>IF('1'!D16&lt;&gt;"",'1'!D16,"")</f>
        <v/>
      </c>
      <c r="E81" s="417" t="str">
        <f>IF('1'!E16&lt;&gt;"",'1'!E16,"")&amp;CHAR(10)&amp;IF('1'!F16&lt;&gt;"",'1'!F16,"")&amp;CHAR(10)&amp;IF('1'!G16&lt;&gt;"",'1'!G16,"")&amp;CHAR(10)&amp;IF('1'!H16&lt;&gt;"",'1'!H16,"")&amp;CHAR(10)&amp;IF('1'!I16&lt;&gt;"",'1'!I16,"")</f>
        <v xml:space="preserve">
</v>
      </c>
      <c r="F81" s="360" t="str">
        <f>IF('3'!G33="[選択]","","【A】"&amp;'3'!G33&amp;"（"&amp;'3'!H34&amp;"）"&amp;CHAR(10))&amp;IF('3'!I33="[選択]","","【B】"&amp;'3'!I33&amp;"（"&amp;'3'!J34&amp;"）"&amp;CHAR(10))&amp;IF('3'!K33="実施済","【C】"&amp;'3'!K33&amp;"（"&amp;'3'!L34&amp;"）"&amp;CHAR(10),"")&amp;IF('3'!M33="実施済","【D】"&amp;'3'!M33&amp;"（"&amp;'3'!N34&amp;"）"&amp;CHAR(10),"")</f>
        <v/>
      </c>
      <c r="G81" s="360" t="str">
        <f>IF('4'!G34="[選択]","","【a】"&amp;'4'!G34&amp;"（"&amp;'4'!H35&amp;"）"&amp;CHAR(10))&amp;IF('4'!I34="[選択]","","【b】"&amp;'4'!I34&amp;"（"&amp;'4'!J35&amp;"）"&amp;CHAR(10))&amp;IF('4'!K34="[選択]","","【c】"&amp;'4'!K34&amp;"（"&amp;'4'!L35&amp;"）"&amp;CHAR(10))&amp;IF('4'!M34="[選択]","","【d】"&amp;'4'!M34&amp;"（"&amp;'4'!N35&amp;"）"&amp;CHAR(10))&amp;IF('4'!O34="[選択]","","【e】"&amp;'4'!O34&amp;"（"&amp;'4'!P35&amp;"）"&amp;CHAR(10))&amp;IF('4'!Q34="[選択]","","【f】"&amp;'4'!Q34&amp;"（"&amp;'4'!R35&amp;"）"&amp;CHAR(10))&amp;IF('4'!S34="[選択]","","【g】"&amp;'4'!S34&amp;"（"&amp;'4'!T35&amp;"）"&amp;CHAR(10))&amp;IF('4'!U34="[選択]","","【h】"&amp;'4'!U34&amp;"（"&amp;'4'!V35&amp;"）")</f>
        <v/>
      </c>
      <c r="H81" s="309" t="s">
        <v>46</v>
      </c>
      <c r="I81" s="319" t="str">
        <f t="shared" ref="I81:I101" si="3">IF(AC1&lt;&gt;"",AC1,"")</f>
        <v/>
      </c>
      <c r="J81" s="230"/>
      <c r="K81" s="230"/>
      <c r="L81" s="230"/>
      <c r="M81" s="230"/>
      <c r="N81" s="463" t="str">
        <f>'4'!X34</f>
        <v>[選択]</v>
      </c>
      <c r="O81" s="350" t="str">
        <f>IF(N81="（a）",$S$24,IF(N81="（b）",$S$25, IF(N81="（c）",$S$26, IF(N81="（d）",$S$27,""))))</f>
        <v/>
      </c>
      <c r="P81" s="9"/>
      <c r="Q81" s="28"/>
    </row>
    <row r="82" spans="2:17" ht="15" x14ac:dyDescent="0.45">
      <c r="B82" s="7"/>
      <c r="C82" s="351"/>
      <c r="D82" s="361"/>
      <c r="E82" s="392"/>
      <c r="F82" s="361"/>
      <c r="G82" s="361"/>
      <c r="H82" s="316" t="s">
        <v>47</v>
      </c>
      <c r="I82" s="320" t="str">
        <f t="shared" si="3"/>
        <v/>
      </c>
      <c r="J82" s="231"/>
      <c r="K82" s="231"/>
      <c r="L82" s="231"/>
      <c r="M82" s="231"/>
      <c r="N82" s="464"/>
      <c r="O82" s="351"/>
      <c r="P82" s="9"/>
      <c r="Q82" s="28"/>
    </row>
    <row r="83" spans="2:17" ht="15" x14ac:dyDescent="0.45">
      <c r="B83" s="7"/>
      <c r="C83" s="351"/>
      <c r="D83" s="361"/>
      <c r="E83" s="392"/>
      <c r="F83" s="361"/>
      <c r="G83" s="361"/>
      <c r="H83" s="316" t="s">
        <v>48</v>
      </c>
      <c r="I83" s="320" t="str">
        <f t="shared" si="3"/>
        <v/>
      </c>
      <c r="J83" s="231"/>
      <c r="K83" s="231"/>
      <c r="L83" s="231"/>
      <c r="M83" s="231"/>
      <c r="N83" s="464"/>
      <c r="O83" s="351"/>
      <c r="P83" s="9"/>
      <c r="Q83" s="28"/>
    </row>
    <row r="84" spans="2:17" ht="15" x14ac:dyDescent="0.45">
      <c r="B84" s="7"/>
      <c r="C84" s="351"/>
      <c r="D84" s="361"/>
      <c r="E84" s="392"/>
      <c r="F84" s="361"/>
      <c r="G84" s="361"/>
      <c r="H84" s="316" t="s">
        <v>49</v>
      </c>
      <c r="I84" s="320" t="str">
        <f t="shared" si="3"/>
        <v/>
      </c>
      <c r="J84" s="231"/>
      <c r="K84" s="231"/>
      <c r="L84" s="231"/>
      <c r="M84" s="231"/>
      <c r="N84" s="464"/>
      <c r="O84" s="351"/>
      <c r="P84" s="9"/>
      <c r="Q84" s="28"/>
    </row>
    <row r="85" spans="2:17" ht="15" x14ac:dyDescent="0.45">
      <c r="B85" s="7"/>
      <c r="C85" s="351"/>
      <c r="D85" s="361"/>
      <c r="E85" s="392"/>
      <c r="F85" s="361"/>
      <c r="G85" s="361"/>
      <c r="H85" s="316" t="s">
        <v>50</v>
      </c>
      <c r="I85" s="320" t="str">
        <f t="shared" si="3"/>
        <v/>
      </c>
      <c r="J85" s="231"/>
      <c r="K85" s="231"/>
      <c r="L85" s="231"/>
      <c r="M85" s="231"/>
      <c r="N85" s="464"/>
      <c r="O85" s="351"/>
      <c r="P85" s="9"/>
      <c r="Q85" s="28"/>
    </row>
    <row r="86" spans="2:17" ht="15" x14ac:dyDescent="0.45">
      <c r="B86" s="7"/>
      <c r="C86" s="351"/>
      <c r="D86" s="361"/>
      <c r="E86" s="392"/>
      <c r="F86" s="361"/>
      <c r="G86" s="361"/>
      <c r="H86" s="316" t="s">
        <v>51</v>
      </c>
      <c r="I86" s="320" t="str">
        <f t="shared" si="3"/>
        <v/>
      </c>
      <c r="J86" s="231"/>
      <c r="K86" s="231"/>
      <c r="L86" s="231"/>
      <c r="M86" s="231"/>
      <c r="N86" s="464"/>
      <c r="O86" s="351"/>
      <c r="P86" s="9"/>
      <c r="Q86" s="28"/>
    </row>
    <row r="87" spans="2:17" ht="15" x14ac:dyDescent="0.45">
      <c r="B87" s="7"/>
      <c r="C87" s="351"/>
      <c r="D87" s="361"/>
      <c r="E87" s="392"/>
      <c r="F87" s="361"/>
      <c r="G87" s="361"/>
      <c r="H87" s="316" t="s">
        <v>52</v>
      </c>
      <c r="I87" s="320" t="str">
        <f t="shared" si="3"/>
        <v/>
      </c>
      <c r="J87" s="231"/>
      <c r="K87" s="231"/>
      <c r="L87" s="231"/>
      <c r="M87" s="231"/>
      <c r="N87" s="464"/>
      <c r="O87" s="351"/>
      <c r="P87" s="9"/>
      <c r="Q87" s="28"/>
    </row>
    <row r="88" spans="2:17" ht="15" x14ac:dyDescent="0.45">
      <c r="B88" s="7"/>
      <c r="C88" s="351"/>
      <c r="D88" s="361"/>
      <c r="E88" s="392"/>
      <c r="F88" s="361"/>
      <c r="G88" s="361"/>
      <c r="H88" s="316" t="s">
        <v>53</v>
      </c>
      <c r="I88" s="320" t="str">
        <f t="shared" si="3"/>
        <v/>
      </c>
      <c r="J88" s="231"/>
      <c r="K88" s="231"/>
      <c r="L88" s="231"/>
      <c r="M88" s="231"/>
      <c r="N88" s="464"/>
      <c r="O88" s="351"/>
      <c r="P88" s="9"/>
      <c r="Q88" s="28"/>
    </row>
    <row r="89" spans="2:17" ht="15" x14ac:dyDescent="0.45">
      <c r="B89" s="7"/>
      <c r="C89" s="351"/>
      <c r="D89" s="361"/>
      <c r="E89" s="392"/>
      <c r="F89" s="361"/>
      <c r="G89" s="361"/>
      <c r="H89" s="316" t="s">
        <v>54</v>
      </c>
      <c r="I89" s="320" t="str">
        <f t="shared" si="3"/>
        <v/>
      </c>
      <c r="J89" s="231"/>
      <c r="K89" s="231"/>
      <c r="L89" s="231"/>
      <c r="M89" s="231"/>
      <c r="N89" s="464"/>
      <c r="O89" s="351"/>
      <c r="P89" s="9"/>
      <c r="Q89" s="28"/>
    </row>
    <row r="90" spans="2:17" ht="15" x14ac:dyDescent="0.45">
      <c r="B90" s="7"/>
      <c r="C90" s="351"/>
      <c r="D90" s="361"/>
      <c r="E90" s="392"/>
      <c r="F90" s="361"/>
      <c r="G90" s="361"/>
      <c r="H90" s="316" t="s">
        <v>55</v>
      </c>
      <c r="I90" s="320" t="str">
        <f t="shared" si="3"/>
        <v/>
      </c>
      <c r="J90" s="231"/>
      <c r="K90" s="231"/>
      <c r="L90" s="231"/>
      <c r="M90" s="231"/>
      <c r="N90" s="464"/>
      <c r="O90" s="351"/>
      <c r="P90" s="9"/>
      <c r="Q90" s="28"/>
    </row>
    <row r="91" spans="2:17" ht="15" x14ac:dyDescent="0.45">
      <c r="B91" s="7"/>
      <c r="C91" s="351"/>
      <c r="D91" s="361"/>
      <c r="E91" s="392"/>
      <c r="F91" s="361"/>
      <c r="G91" s="361"/>
      <c r="H91" s="316" t="s">
        <v>140</v>
      </c>
      <c r="I91" s="320" t="str">
        <f t="shared" si="3"/>
        <v/>
      </c>
      <c r="J91" s="231"/>
      <c r="K91" s="231"/>
      <c r="L91" s="231"/>
      <c r="M91" s="231"/>
      <c r="N91" s="464"/>
      <c r="O91" s="351"/>
      <c r="P91" s="9"/>
      <c r="Q91" s="28"/>
    </row>
    <row r="92" spans="2:17" ht="15" x14ac:dyDescent="0.45">
      <c r="B92" s="7"/>
      <c r="C92" s="351"/>
      <c r="D92" s="361"/>
      <c r="E92" s="392"/>
      <c r="F92" s="361"/>
      <c r="G92" s="361"/>
      <c r="H92" s="316" t="s">
        <v>141</v>
      </c>
      <c r="I92" s="320" t="str">
        <f t="shared" si="3"/>
        <v/>
      </c>
      <c r="J92" s="231"/>
      <c r="K92" s="231"/>
      <c r="L92" s="231"/>
      <c r="M92" s="231"/>
      <c r="N92" s="464"/>
      <c r="O92" s="351"/>
      <c r="P92" s="9"/>
      <c r="Q92" s="28"/>
    </row>
    <row r="93" spans="2:17" ht="15" x14ac:dyDescent="0.45">
      <c r="B93" s="7"/>
      <c r="C93" s="351"/>
      <c r="D93" s="361"/>
      <c r="E93" s="392"/>
      <c r="F93" s="361"/>
      <c r="G93" s="361"/>
      <c r="H93" s="316" t="s">
        <v>142</v>
      </c>
      <c r="I93" s="320" t="str">
        <f t="shared" si="3"/>
        <v/>
      </c>
      <c r="J93" s="231"/>
      <c r="K93" s="231"/>
      <c r="L93" s="231"/>
      <c r="M93" s="231"/>
      <c r="N93" s="464"/>
      <c r="O93" s="351"/>
      <c r="P93" s="9"/>
      <c r="Q93" s="28"/>
    </row>
    <row r="94" spans="2:17" ht="15" x14ac:dyDescent="0.45">
      <c r="B94" s="7"/>
      <c r="C94" s="351"/>
      <c r="D94" s="361"/>
      <c r="E94" s="392"/>
      <c r="F94" s="361"/>
      <c r="G94" s="361"/>
      <c r="H94" s="316" t="s">
        <v>143</v>
      </c>
      <c r="I94" s="320" t="str">
        <f t="shared" si="3"/>
        <v/>
      </c>
      <c r="J94" s="231"/>
      <c r="K94" s="231"/>
      <c r="L94" s="231"/>
      <c r="M94" s="231"/>
      <c r="N94" s="464"/>
      <c r="O94" s="351"/>
      <c r="P94" s="9"/>
      <c r="Q94" s="28"/>
    </row>
    <row r="95" spans="2:17" ht="15" x14ac:dyDescent="0.45">
      <c r="B95" s="7"/>
      <c r="C95" s="351"/>
      <c r="D95" s="361"/>
      <c r="E95" s="392"/>
      <c r="F95" s="361"/>
      <c r="G95" s="361"/>
      <c r="H95" s="316" t="s">
        <v>144</v>
      </c>
      <c r="I95" s="320" t="str">
        <f t="shared" si="3"/>
        <v/>
      </c>
      <c r="J95" s="231"/>
      <c r="K95" s="231"/>
      <c r="L95" s="231"/>
      <c r="M95" s="231"/>
      <c r="N95" s="464"/>
      <c r="O95" s="351"/>
      <c r="P95" s="9"/>
      <c r="Q95" s="28"/>
    </row>
    <row r="96" spans="2:17" ht="15" x14ac:dyDescent="0.45">
      <c r="B96" s="7"/>
      <c r="C96" s="351"/>
      <c r="D96" s="361"/>
      <c r="E96" s="392"/>
      <c r="F96" s="361"/>
      <c r="G96" s="361"/>
      <c r="H96" s="316" t="s">
        <v>145</v>
      </c>
      <c r="I96" s="320" t="str">
        <f t="shared" si="3"/>
        <v/>
      </c>
      <c r="J96" s="231"/>
      <c r="K96" s="231"/>
      <c r="L96" s="231"/>
      <c r="M96" s="231"/>
      <c r="N96" s="464"/>
      <c r="O96" s="351"/>
      <c r="P96" s="9"/>
      <c r="Q96" s="28"/>
    </row>
    <row r="97" spans="2:17" ht="15" x14ac:dyDescent="0.45">
      <c r="B97" s="7"/>
      <c r="C97" s="351"/>
      <c r="D97" s="361"/>
      <c r="E97" s="392"/>
      <c r="F97" s="361"/>
      <c r="G97" s="361"/>
      <c r="H97" s="316" t="s">
        <v>146</v>
      </c>
      <c r="I97" s="320" t="str">
        <f t="shared" si="3"/>
        <v/>
      </c>
      <c r="J97" s="231"/>
      <c r="K97" s="231"/>
      <c r="L97" s="231"/>
      <c r="M97" s="231"/>
      <c r="N97" s="464"/>
      <c r="O97" s="351"/>
      <c r="P97" s="9"/>
      <c r="Q97" s="28"/>
    </row>
    <row r="98" spans="2:17" ht="15" x14ac:dyDescent="0.45">
      <c r="B98" s="7"/>
      <c r="C98" s="351"/>
      <c r="D98" s="361"/>
      <c r="E98" s="392"/>
      <c r="F98" s="361"/>
      <c r="G98" s="361"/>
      <c r="H98" s="316" t="s">
        <v>147</v>
      </c>
      <c r="I98" s="320" t="str">
        <f t="shared" si="3"/>
        <v/>
      </c>
      <c r="J98" s="231"/>
      <c r="K98" s="231"/>
      <c r="L98" s="231"/>
      <c r="M98" s="231"/>
      <c r="N98" s="464"/>
      <c r="O98" s="351"/>
      <c r="P98" s="9"/>
      <c r="Q98" s="28"/>
    </row>
    <row r="99" spans="2:17" ht="15" x14ac:dyDescent="0.45">
      <c r="B99" s="7"/>
      <c r="C99" s="351"/>
      <c r="D99" s="361"/>
      <c r="E99" s="392"/>
      <c r="F99" s="361"/>
      <c r="G99" s="361"/>
      <c r="H99" s="316" t="s">
        <v>148</v>
      </c>
      <c r="I99" s="320" t="str">
        <f t="shared" si="3"/>
        <v/>
      </c>
      <c r="J99" s="231"/>
      <c r="K99" s="231"/>
      <c r="L99" s="231"/>
      <c r="M99" s="231"/>
      <c r="N99" s="464"/>
      <c r="O99" s="351"/>
      <c r="P99" s="9"/>
      <c r="Q99" s="28"/>
    </row>
    <row r="100" spans="2:17" ht="15" x14ac:dyDescent="0.45">
      <c r="B100" s="7"/>
      <c r="C100" s="351"/>
      <c r="D100" s="361"/>
      <c r="E100" s="392"/>
      <c r="F100" s="361"/>
      <c r="G100" s="361"/>
      <c r="H100" s="316" t="s">
        <v>149</v>
      </c>
      <c r="I100" s="320" t="str">
        <f t="shared" si="3"/>
        <v/>
      </c>
      <c r="J100" s="231"/>
      <c r="K100" s="231"/>
      <c r="L100" s="231"/>
      <c r="M100" s="231"/>
      <c r="N100" s="464"/>
      <c r="O100" s="351"/>
      <c r="P100" s="9"/>
      <c r="Q100" s="28"/>
    </row>
    <row r="101" spans="2:17" ht="15.6" thickBot="1" x14ac:dyDescent="0.5">
      <c r="B101" s="7"/>
      <c r="C101" s="352"/>
      <c r="D101" s="362"/>
      <c r="E101" s="418"/>
      <c r="F101" s="362"/>
      <c r="G101" s="362"/>
      <c r="H101" s="310" t="s">
        <v>268</v>
      </c>
      <c r="I101" s="321" t="str">
        <f t="shared" si="3"/>
        <v/>
      </c>
      <c r="J101" s="232"/>
      <c r="K101" s="232"/>
      <c r="L101" s="232"/>
      <c r="M101" s="232"/>
      <c r="N101" s="465"/>
      <c r="O101" s="352"/>
      <c r="P101" s="9"/>
      <c r="Q101" s="28"/>
    </row>
    <row r="102" spans="2:17" ht="15" x14ac:dyDescent="0.45">
      <c r="B102" s="7"/>
      <c r="C102" s="350" t="str">
        <f>IF($A$1&gt;4,5,"")</f>
        <v/>
      </c>
      <c r="D102" s="360" t="str">
        <f>IF('1'!D17&lt;&gt;"",'1'!D17,"")</f>
        <v/>
      </c>
      <c r="E102" s="417" t="str">
        <f>IF('1'!E17&lt;&gt;"",'1'!E17,"")&amp;CHAR(10)&amp;IF('1'!F17&lt;&gt;"",'1'!F17,"")&amp;CHAR(10)&amp;IF('1'!G17&lt;&gt;"",'1'!G17,"")&amp;CHAR(10)&amp;IF('1'!H17&lt;&gt;"",'1'!H17,"")&amp;CHAR(10)&amp;IF('1'!I17&lt;&gt;"",'1'!I17,"")</f>
        <v xml:space="preserve">
</v>
      </c>
      <c r="F102" s="360" t="str">
        <f>IF('3'!G38="[選択]","","【A】"&amp;'3'!G38&amp;"（"&amp;'3'!H39&amp;"）"&amp;CHAR(10))&amp;IF('3'!I38="[選択]","","【B】"&amp;'3'!I38&amp;"（"&amp;'3'!J39&amp;"）"&amp;CHAR(10))&amp;IF('3'!K38="実施済","【C】"&amp;'3'!K38&amp;"（"&amp;'3'!L39&amp;"）"&amp;CHAR(10),"")&amp;IF('3'!M38="実施済","【D】"&amp;'3'!M38&amp;"（"&amp;'3'!N39&amp;"）"&amp;CHAR(10),"")</f>
        <v/>
      </c>
      <c r="G102" s="360" t="str">
        <f>IF('4'!G39="[選択]","","【a】"&amp;'4'!G39&amp;"（"&amp;'4'!H40&amp;"）"&amp;CHAR(10))&amp;IF('4'!I39="[選択]","","【b】"&amp;'4'!I39&amp;"（"&amp;'4'!J40&amp;"）"&amp;CHAR(10))&amp;IF('4'!K39="[選択]","","【c】"&amp;'4'!K39&amp;"（"&amp;'4'!L40&amp;"）"&amp;CHAR(10))&amp;IF('4'!M39="[選択]","","【d】"&amp;'4'!M39&amp;"（"&amp;'4'!N40&amp;"）"&amp;CHAR(10))&amp;IF('4'!O39="[選択]","","【e】"&amp;'4'!O39&amp;"（"&amp;'4'!P40&amp;"）"&amp;CHAR(10))&amp;IF('4'!Q39="[選択]","","【f】"&amp;'4'!Q39&amp;"（"&amp;'4'!R40&amp;"）"&amp;CHAR(10))&amp;IF('4'!S39="[選択]","","【g】"&amp;'4'!S39&amp;"（"&amp;'4'!T40&amp;"）"&amp;CHAR(10))&amp;IF('4'!U39="[選択]","","【h】"&amp;'4'!U39&amp;"（"&amp;'4'!V40&amp;"）")</f>
        <v/>
      </c>
      <c r="H102" s="309" t="s">
        <v>46</v>
      </c>
      <c r="I102" s="319" t="str">
        <f t="shared" ref="I102:I122" si="4">IF(AF1&lt;&gt;"",AF1,"")</f>
        <v/>
      </c>
      <c r="J102" s="230"/>
      <c r="K102" s="230"/>
      <c r="L102" s="230"/>
      <c r="M102" s="230"/>
      <c r="N102" s="463" t="str">
        <f>'4'!X39</f>
        <v>[選択]</v>
      </c>
      <c r="O102" s="350" t="str">
        <f>IF(N102="（a）",$S$24,IF(N102="（b）",$S$25, IF(N102="（c）",$S$26, IF(N102="（d）",$S$27,""))))</f>
        <v/>
      </c>
      <c r="P102" s="9"/>
      <c r="Q102" s="28"/>
    </row>
    <row r="103" spans="2:17" ht="15" x14ac:dyDescent="0.45">
      <c r="B103" s="7"/>
      <c r="C103" s="351"/>
      <c r="D103" s="361"/>
      <c r="E103" s="392"/>
      <c r="F103" s="361"/>
      <c r="G103" s="361"/>
      <c r="H103" s="316" t="s">
        <v>47</v>
      </c>
      <c r="I103" s="320" t="str">
        <f t="shared" si="4"/>
        <v/>
      </c>
      <c r="J103" s="231"/>
      <c r="K103" s="231"/>
      <c r="L103" s="231"/>
      <c r="M103" s="231"/>
      <c r="N103" s="464"/>
      <c r="O103" s="351"/>
      <c r="P103" s="9"/>
      <c r="Q103" s="28"/>
    </row>
    <row r="104" spans="2:17" ht="15" x14ac:dyDescent="0.45">
      <c r="B104" s="7"/>
      <c r="C104" s="351"/>
      <c r="D104" s="361"/>
      <c r="E104" s="392"/>
      <c r="F104" s="361"/>
      <c r="G104" s="361"/>
      <c r="H104" s="316" t="s">
        <v>48</v>
      </c>
      <c r="I104" s="320" t="str">
        <f t="shared" si="4"/>
        <v/>
      </c>
      <c r="J104" s="231"/>
      <c r="K104" s="231"/>
      <c r="L104" s="231"/>
      <c r="M104" s="231"/>
      <c r="N104" s="464"/>
      <c r="O104" s="351"/>
      <c r="P104" s="9"/>
      <c r="Q104" s="28"/>
    </row>
    <row r="105" spans="2:17" ht="15" x14ac:dyDescent="0.45">
      <c r="B105" s="7"/>
      <c r="C105" s="351"/>
      <c r="D105" s="361"/>
      <c r="E105" s="392"/>
      <c r="F105" s="361"/>
      <c r="G105" s="361"/>
      <c r="H105" s="316" t="s">
        <v>49</v>
      </c>
      <c r="I105" s="320" t="str">
        <f t="shared" si="4"/>
        <v/>
      </c>
      <c r="J105" s="231"/>
      <c r="K105" s="231"/>
      <c r="L105" s="231"/>
      <c r="M105" s="231"/>
      <c r="N105" s="464"/>
      <c r="O105" s="351"/>
      <c r="P105" s="9"/>
      <c r="Q105" s="28"/>
    </row>
    <row r="106" spans="2:17" ht="15" x14ac:dyDescent="0.45">
      <c r="B106" s="7"/>
      <c r="C106" s="351"/>
      <c r="D106" s="361"/>
      <c r="E106" s="392"/>
      <c r="F106" s="361"/>
      <c r="G106" s="361"/>
      <c r="H106" s="316" t="s">
        <v>50</v>
      </c>
      <c r="I106" s="320" t="str">
        <f t="shared" si="4"/>
        <v/>
      </c>
      <c r="J106" s="231"/>
      <c r="K106" s="231"/>
      <c r="L106" s="231"/>
      <c r="M106" s="231"/>
      <c r="N106" s="464"/>
      <c r="O106" s="351"/>
      <c r="P106" s="9"/>
      <c r="Q106" s="28"/>
    </row>
    <row r="107" spans="2:17" ht="15" x14ac:dyDescent="0.45">
      <c r="B107" s="7"/>
      <c r="C107" s="351"/>
      <c r="D107" s="361"/>
      <c r="E107" s="392"/>
      <c r="F107" s="361"/>
      <c r="G107" s="361"/>
      <c r="H107" s="316" t="s">
        <v>51</v>
      </c>
      <c r="I107" s="320" t="str">
        <f t="shared" si="4"/>
        <v/>
      </c>
      <c r="J107" s="231"/>
      <c r="K107" s="231"/>
      <c r="L107" s="231"/>
      <c r="M107" s="231"/>
      <c r="N107" s="464"/>
      <c r="O107" s="351"/>
      <c r="P107" s="9"/>
      <c r="Q107" s="28"/>
    </row>
    <row r="108" spans="2:17" ht="15" x14ac:dyDescent="0.45">
      <c r="B108" s="7"/>
      <c r="C108" s="351"/>
      <c r="D108" s="361"/>
      <c r="E108" s="392"/>
      <c r="F108" s="361"/>
      <c r="G108" s="361"/>
      <c r="H108" s="316" t="s">
        <v>52</v>
      </c>
      <c r="I108" s="320" t="str">
        <f t="shared" si="4"/>
        <v/>
      </c>
      <c r="J108" s="231"/>
      <c r="K108" s="231"/>
      <c r="L108" s="231"/>
      <c r="M108" s="231"/>
      <c r="N108" s="464"/>
      <c r="O108" s="351"/>
      <c r="P108" s="9"/>
      <c r="Q108" s="28"/>
    </row>
    <row r="109" spans="2:17" ht="15" x14ac:dyDescent="0.45">
      <c r="B109" s="7"/>
      <c r="C109" s="351"/>
      <c r="D109" s="361"/>
      <c r="E109" s="392"/>
      <c r="F109" s="361"/>
      <c r="G109" s="361"/>
      <c r="H109" s="316" t="s">
        <v>53</v>
      </c>
      <c r="I109" s="320" t="str">
        <f t="shared" si="4"/>
        <v/>
      </c>
      <c r="J109" s="231"/>
      <c r="K109" s="231"/>
      <c r="L109" s="231"/>
      <c r="M109" s="231"/>
      <c r="N109" s="464"/>
      <c r="O109" s="351"/>
      <c r="P109" s="9"/>
      <c r="Q109" s="28"/>
    </row>
    <row r="110" spans="2:17" ht="15" x14ac:dyDescent="0.45">
      <c r="B110" s="7"/>
      <c r="C110" s="351"/>
      <c r="D110" s="361"/>
      <c r="E110" s="392"/>
      <c r="F110" s="361"/>
      <c r="G110" s="361"/>
      <c r="H110" s="316" t="s">
        <v>54</v>
      </c>
      <c r="I110" s="320" t="str">
        <f t="shared" si="4"/>
        <v/>
      </c>
      <c r="J110" s="231"/>
      <c r="K110" s="231"/>
      <c r="L110" s="231"/>
      <c r="M110" s="231"/>
      <c r="N110" s="464"/>
      <c r="O110" s="351"/>
      <c r="P110" s="9"/>
      <c r="Q110" s="28"/>
    </row>
    <row r="111" spans="2:17" ht="15" x14ac:dyDescent="0.45">
      <c r="B111" s="7"/>
      <c r="C111" s="351"/>
      <c r="D111" s="361"/>
      <c r="E111" s="392"/>
      <c r="F111" s="361"/>
      <c r="G111" s="361"/>
      <c r="H111" s="316" t="s">
        <v>55</v>
      </c>
      <c r="I111" s="320" t="str">
        <f t="shared" si="4"/>
        <v/>
      </c>
      <c r="J111" s="231"/>
      <c r="K111" s="231"/>
      <c r="L111" s="231"/>
      <c r="M111" s="231"/>
      <c r="N111" s="464"/>
      <c r="O111" s="351"/>
      <c r="P111" s="9"/>
      <c r="Q111" s="28"/>
    </row>
    <row r="112" spans="2:17" ht="15" x14ac:dyDescent="0.45">
      <c r="B112" s="7"/>
      <c r="C112" s="351"/>
      <c r="D112" s="361"/>
      <c r="E112" s="392"/>
      <c r="F112" s="361"/>
      <c r="G112" s="361"/>
      <c r="H112" s="316" t="s">
        <v>140</v>
      </c>
      <c r="I112" s="320" t="str">
        <f t="shared" si="4"/>
        <v/>
      </c>
      <c r="J112" s="231"/>
      <c r="K112" s="231"/>
      <c r="L112" s="231"/>
      <c r="M112" s="231"/>
      <c r="N112" s="464"/>
      <c r="O112" s="351"/>
      <c r="P112" s="9"/>
      <c r="Q112" s="28"/>
    </row>
    <row r="113" spans="2:17" ht="15" x14ac:dyDescent="0.45">
      <c r="B113" s="7"/>
      <c r="C113" s="351"/>
      <c r="D113" s="361"/>
      <c r="E113" s="392"/>
      <c r="F113" s="361"/>
      <c r="G113" s="361"/>
      <c r="H113" s="316" t="s">
        <v>141</v>
      </c>
      <c r="I113" s="320" t="str">
        <f t="shared" si="4"/>
        <v/>
      </c>
      <c r="J113" s="231"/>
      <c r="K113" s="231"/>
      <c r="L113" s="231"/>
      <c r="M113" s="231"/>
      <c r="N113" s="464"/>
      <c r="O113" s="351"/>
      <c r="P113" s="9"/>
      <c r="Q113" s="28"/>
    </row>
    <row r="114" spans="2:17" ht="15" x14ac:dyDescent="0.45">
      <c r="B114" s="7"/>
      <c r="C114" s="351"/>
      <c r="D114" s="361"/>
      <c r="E114" s="392"/>
      <c r="F114" s="361"/>
      <c r="G114" s="361"/>
      <c r="H114" s="316" t="s">
        <v>142</v>
      </c>
      <c r="I114" s="320" t="str">
        <f t="shared" si="4"/>
        <v/>
      </c>
      <c r="J114" s="231"/>
      <c r="K114" s="231"/>
      <c r="L114" s="231"/>
      <c r="M114" s="231"/>
      <c r="N114" s="464"/>
      <c r="O114" s="351"/>
      <c r="P114" s="9"/>
      <c r="Q114" s="28"/>
    </row>
    <row r="115" spans="2:17" ht="15" x14ac:dyDescent="0.45">
      <c r="B115" s="7"/>
      <c r="C115" s="351"/>
      <c r="D115" s="361"/>
      <c r="E115" s="392"/>
      <c r="F115" s="361"/>
      <c r="G115" s="361"/>
      <c r="H115" s="316" t="s">
        <v>143</v>
      </c>
      <c r="I115" s="320" t="str">
        <f t="shared" si="4"/>
        <v/>
      </c>
      <c r="J115" s="231"/>
      <c r="K115" s="231"/>
      <c r="L115" s="231"/>
      <c r="M115" s="231"/>
      <c r="N115" s="464"/>
      <c r="O115" s="351"/>
      <c r="P115" s="9"/>
      <c r="Q115" s="28"/>
    </row>
    <row r="116" spans="2:17" ht="15" x14ac:dyDescent="0.45">
      <c r="B116" s="7"/>
      <c r="C116" s="351"/>
      <c r="D116" s="361"/>
      <c r="E116" s="392"/>
      <c r="F116" s="361"/>
      <c r="G116" s="361"/>
      <c r="H116" s="316" t="s">
        <v>144</v>
      </c>
      <c r="I116" s="320" t="str">
        <f t="shared" si="4"/>
        <v/>
      </c>
      <c r="J116" s="231"/>
      <c r="K116" s="231"/>
      <c r="L116" s="231"/>
      <c r="M116" s="231"/>
      <c r="N116" s="464"/>
      <c r="O116" s="351"/>
      <c r="P116" s="9"/>
      <c r="Q116" s="28"/>
    </row>
    <row r="117" spans="2:17" ht="15" x14ac:dyDescent="0.45">
      <c r="B117" s="7"/>
      <c r="C117" s="351"/>
      <c r="D117" s="361"/>
      <c r="E117" s="392"/>
      <c r="F117" s="361"/>
      <c r="G117" s="361"/>
      <c r="H117" s="316" t="s">
        <v>145</v>
      </c>
      <c r="I117" s="320" t="str">
        <f t="shared" si="4"/>
        <v/>
      </c>
      <c r="J117" s="231"/>
      <c r="K117" s="231"/>
      <c r="L117" s="231"/>
      <c r="M117" s="231"/>
      <c r="N117" s="464"/>
      <c r="O117" s="351"/>
      <c r="P117" s="9"/>
      <c r="Q117" s="28"/>
    </row>
    <row r="118" spans="2:17" ht="15" x14ac:dyDescent="0.45">
      <c r="B118" s="7"/>
      <c r="C118" s="351"/>
      <c r="D118" s="361"/>
      <c r="E118" s="392"/>
      <c r="F118" s="361"/>
      <c r="G118" s="361"/>
      <c r="H118" s="316" t="s">
        <v>146</v>
      </c>
      <c r="I118" s="320" t="str">
        <f t="shared" si="4"/>
        <v/>
      </c>
      <c r="J118" s="231"/>
      <c r="K118" s="231"/>
      <c r="L118" s="231"/>
      <c r="M118" s="231"/>
      <c r="N118" s="464"/>
      <c r="O118" s="351"/>
      <c r="P118" s="9"/>
      <c r="Q118" s="28"/>
    </row>
    <row r="119" spans="2:17" ht="15" x14ac:dyDescent="0.45">
      <c r="B119" s="7"/>
      <c r="C119" s="351"/>
      <c r="D119" s="361"/>
      <c r="E119" s="392"/>
      <c r="F119" s="361"/>
      <c r="G119" s="361"/>
      <c r="H119" s="316" t="s">
        <v>147</v>
      </c>
      <c r="I119" s="320" t="str">
        <f t="shared" si="4"/>
        <v/>
      </c>
      <c r="J119" s="231"/>
      <c r="K119" s="231"/>
      <c r="L119" s="231"/>
      <c r="M119" s="231"/>
      <c r="N119" s="464"/>
      <c r="O119" s="351"/>
      <c r="P119" s="9"/>
      <c r="Q119" s="28"/>
    </row>
    <row r="120" spans="2:17" ht="15" x14ac:dyDescent="0.45">
      <c r="B120" s="7"/>
      <c r="C120" s="351"/>
      <c r="D120" s="361"/>
      <c r="E120" s="392"/>
      <c r="F120" s="361"/>
      <c r="G120" s="361"/>
      <c r="H120" s="316" t="s">
        <v>148</v>
      </c>
      <c r="I120" s="320" t="str">
        <f t="shared" si="4"/>
        <v/>
      </c>
      <c r="J120" s="231"/>
      <c r="K120" s="231"/>
      <c r="L120" s="231"/>
      <c r="M120" s="231"/>
      <c r="N120" s="464"/>
      <c r="O120" s="351"/>
      <c r="P120" s="9"/>
      <c r="Q120" s="28"/>
    </row>
    <row r="121" spans="2:17" ht="15" x14ac:dyDescent="0.45">
      <c r="B121" s="7"/>
      <c r="C121" s="351"/>
      <c r="D121" s="361"/>
      <c r="E121" s="392"/>
      <c r="F121" s="361"/>
      <c r="G121" s="361"/>
      <c r="H121" s="316" t="s">
        <v>149</v>
      </c>
      <c r="I121" s="320" t="str">
        <f t="shared" si="4"/>
        <v/>
      </c>
      <c r="J121" s="231"/>
      <c r="K121" s="231"/>
      <c r="L121" s="231"/>
      <c r="M121" s="231"/>
      <c r="N121" s="464"/>
      <c r="O121" s="351"/>
      <c r="P121" s="9"/>
      <c r="Q121" s="28"/>
    </row>
    <row r="122" spans="2:17" ht="15.6" thickBot="1" x14ac:dyDescent="0.5">
      <c r="B122" s="7"/>
      <c r="C122" s="352"/>
      <c r="D122" s="362"/>
      <c r="E122" s="418"/>
      <c r="F122" s="362"/>
      <c r="G122" s="362"/>
      <c r="H122" s="310" t="s">
        <v>268</v>
      </c>
      <c r="I122" s="321" t="str">
        <f t="shared" si="4"/>
        <v/>
      </c>
      <c r="J122" s="232"/>
      <c r="K122" s="232"/>
      <c r="L122" s="232"/>
      <c r="M122" s="232"/>
      <c r="N122" s="465"/>
      <c r="O122" s="352"/>
      <c r="P122" s="9"/>
      <c r="Q122" s="28"/>
    </row>
    <row r="123" spans="2:17" ht="15" x14ac:dyDescent="0.45">
      <c r="B123" s="7"/>
      <c r="C123" s="350" t="str">
        <f>IF($A$1&gt;5,6,"")</f>
        <v/>
      </c>
      <c r="D123" s="360" t="str">
        <f>IF('1'!D18&lt;&gt;"",'1'!D18,"")</f>
        <v/>
      </c>
      <c r="E123" s="417" t="str">
        <f>IF('1'!E18&lt;&gt;"",'1'!E18,"")&amp;CHAR(10)&amp;IF('1'!F18&lt;&gt;"",'1'!F18,"")&amp;CHAR(10)&amp;IF('1'!G18&lt;&gt;"",'1'!G18,"")&amp;CHAR(10)&amp;IF('1'!H18&lt;&gt;"",'1'!H18,"")&amp;CHAR(10)&amp;IF('1'!I18&lt;&gt;"",'1'!I18,"")</f>
        <v xml:space="preserve">
</v>
      </c>
      <c r="F123" s="360" t="str">
        <f>IF('3'!G43="[選択]","","【A】"&amp;'3'!G43&amp;"（"&amp;'3'!H44&amp;"）"&amp;CHAR(10))&amp;IF('3'!I43="[選択]","","【B】"&amp;'3'!I43&amp;"（"&amp;'3'!J44&amp;"）"&amp;CHAR(10))&amp;IF('3'!K43="実施済","【C】"&amp;'3'!K43&amp;"（"&amp;'3'!L44&amp;"）"&amp;CHAR(10),"")&amp;IF('3'!M43="実施済","【D】"&amp;'3'!M43&amp;"（"&amp;'3'!N44&amp;"）"&amp;CHAR(10),"")</f>
        <v/>
      </c>
      <c r="G123" s="360" t="str">
        <f>IF('4'!G44="[選択]","","【a】"&amp;'4'!G44&amp;"（"&amp;'4'!H45&amp;"）"&amp;CHAR(10))&amp;IF('4'!I44="[選択]","","【b】"&amp;'4'!I44&amp;"（"&amp;'4'!J45&amp;"）"&amp;CHAR(10))&amp;IF('4'!K44="[選択]","","【c】"&amp;'4'!K44&amp;"（"&amp;'4'!L45&amp;"）"&amp;CHAR(10))&amp;IF('4'!M44="[選択]","","【d】"&amp;'4'!M44&amp;"（"&amp;'4'!N45&amp;"）"&amp;CHAR(10))&amp;IF('4'!O44="[選択]","","【e】"&amp;'4'!O44&amp;"（"&amp;'4'!P45&amp;"）"&amp;CHAR(10))&amp;IF('4'!Q44="[選択]","","【f】"&amp;'4'!Q44&amp;"（"&amp;'4'!R45&amp;"）"&amp;CHAR(10))&amp;IF('4'!S44="[選択]","","【g】"&amp;'4'!S44&amp;"（"&amp;'4'!T45&amp;"）"&amp;CHAR(10))&amp;IF('4'!U44="[選択]","","【h】"&amp;'4'!U44&amp;"（"&amp;'4'!V45&amp;"）")</f>
        <v/>
      </c>
      <c r="H123" s="309" t="s">
        <v>46</v>
      </c>
      <c r="I123" s="319" t="str">
        <f t="shared" ref="I123:I143" si="5">IF(AI1&lt;&gt;"",AI1,"")</f>
        <v/>
      </c>
      <c r="J123" s="230"/>
      <c r="K123" s="230"/>
      <c r="L123" s="230"/>
      <c r="M123" s="230"/>
      <c r="N123" s="463" t="str">
        <f>'4'!X44</f>
        <v>[選択]</v>
      </c>
      <c r="O123" s="350" t="str">
        <f>IF(N123="（a）",$S$24,IF(N123="（b）",$S$25, IF(N123="（c）",$S$26, IF(N123="（d）",$S$27,""))))</f>
        <v/>
      </c>
      <c r="P123" s="9"/>
      <c r="Q123" s="28"/>
    </row>
    <row r="124" spans="2:17" ht="15" x14ac:dyDescent="0.45">
      <c r="B124" s="7"/>
      <c r="C124" s="351"/>
      <c r="D124" s="361"/>
      <c r="E124" s="392"/>
      <c r="F124" s="361"/>
      <c r="G124" s="361"/>
      <c r="H124" s="316" t="s">
        <v>47</v>
      </c>
      <c r="I124" s="320" t="str">
        <f t="shared" si="5"/>
        <v/>
      </c>
      <c r="J124" s="231"/>
      <c r="K124" s="231"/>
      <c r="L124" s="231"/>
      <c r="M124" s="231"/>
      <c r="N124" s="464"/>
      <c r="O124" s="351"/>
      <c r="P124" s="9"/>
      <c r="Q124" s="28"/>
    </row>
    <row r="125" spans="2:17" ht="15" x14ac:dyDescent="0.45">
      <c r="B125" s="7"/>
      <c r="C125" s="351"/>
      <c r="D125" s="361"/>
      <c r="E125" s="392"/>
      <c r="F125" s="361"/>
      <c r="G125" s="361"/>
      <c r="H125" s="316" t="s">
        <v>48</v>
      </c>
      <c r="I125" s="320" t="str">
        <f t="shared" si="5"/>
        <v/>
      </c>
      <c r="J125" s="231"/>
      <c r="K125" s="231"/>
      <c r="L125" s="231"/>
      <c r="M125" s="231"/>
      <c r="N125" s="464"/>
      <c r="O125" s="351"/>
      <c r="P125" s="9"/>
      <c r="Q125" s="28"/>
    </row>
    <row r="126" spans="2:17" ht="15" x14ac:dyDescent="0.45">
      <c r="B126" s="7"/>
      <c r="C126" s="351"/>
      <c r="D126" s="361"/>
      <c r="E126" s="392"/>
      <c r="F126" s="361"/>
      <c r="G126" s="361"/>
      <c r="H126" s="316" t="s">
        <v>49</v>
      </c>
      <c r="I126" s="320" t="str">
        <f t="shared" si="5"/>
        <v/>
      </c>
      <c r="J126" s="231"/>
      <c r="K126" s="231"/>
      <c r="L126" s="231"/>
      <c r="M126" s="231"/>
      <c r="N126" s="464"/>
      <c r="O126" s="351"/>
      <c r="P126" s="9"/>
      <c r="Q126" s="28"/>
    </row>
    <row r="127" spans="2:17" ht="15" x14ac:dyDescent="0.45">
      <c r="B127" s="7"/>
      <c r="C127" s="351"/>
      <c r="D127" s="361"/>
      <c r="E127" s="392"/>
      <c r="F127" s="361"/>
      <c r="G127" s="361"/>
      <c r="H127" s="316" t="s">
        <v>50</v>
      </c>
      <c r="I127" s="320" t="str">
        <f t="shared" si="5"/>
        <v/>
      </c>
      <c r="J127" s="231"/>
      <c r="K127" s="231"/>
      <c r="L127" s="231"/>
      <c r="M127" s="231"/>
      <c r="N127" s="464"/>
      <c r="O127" s="351"/>
      <c r="P127" s="9"/>
      <c r="Q127" s="28"/>
    </row>
    <row r="128" spans="2:17" ht="15" x14ac:dyDescent="0.45">
      <c r="B128" s="7"/>
      <c r="C128" s="351"/>
      <c r="D128" s="361"/>
      <c r="E128" s="392"/>
      <c r="F128" s="361"/>
      <c r="G128" s="361"/>
      <c r="H128" s="316" t="s">
        <v>51</v>
      </c>
      <c r="I128" s="320" t="str">
        <f t="shared" si="5"/>
        <v/>
      </c>
      <c r="J128" s="231"/>
      <c r="K128" s="231"/>
      <c r="L128" s="231"/>
      <c r="M128" s="231"/>
      <c r="N128" s="464"/>
      <c r="O128" s="351"/>
      <c r="P128" s="9"/>
      <c r="Q128" s="28"/>
    </row>
    <row r="129" spans="2:17" ht="15" x14ac:dyDescent="0.45">
      <c r="B129" s="7"/>
      <c r="C129" s="351"/>
      <c r="D129" s="361"/>
      <c r="E129" s="392"/>
      <c r="F129" s="361"/>
      <c r="G129" s="361"/>
      <c r="H129" s="316" t="s">
        <v>52</v>
      </c>
      <c r="I129" s="320" t="str">
        <f t="shared" si="5"/>
        <v/>
      </c>
      <c r="J129" s="231"/>
      <c r="K129" s="231"/>
      <c r="L129" s="231"/>
      <c r="M129" s="231"/>
      <c r="N129" s="464"/>
      <c r="O129" s="351"/>
      <c r="P129" s="9"/>
      <c r="Q129" s="28"/>
    </row>
    <row r="130" spans="2:17" ht="15" x14ac:dyDescent="0.45">
      <c r="B130" s="7"/>
      <c r="C130" s="351"/>
      <c r="D130" s="361"/>
      <c r="E130" s="392"/>
      <c r="F130" s="361"/>
      <c r="G130" s="361"/>
      <c r="H130" s="316" t="s">
        <v>53</v>
      </c>
      <c r="I130" s="320" t="str">
        <f t="shared" si="5"/>
        <v/>
      </c>
      <c r="J130" s="231"/>
      <c r="K130" s="231"/>
      <c r="L130" s="231"/>
      <c r="M130" s="231"/>
      <c r="N130" s="464"/>
      <c r="O130" s="351"/>
      <c r="P130" s="9"/>
      <c r="Q130" s="28"/>
    </row>
    <row r="131" spans="2:17" ht="15" x14ac:dyDescent="0.45">
      <c r="B131" s="7"/>
      <c r="C131" s="351"/>
      <c r="D131" s="361"/>
      <c r="E131" s="392"/>
      <c r="F131" s="361"/>
      <c r="G131" s="361"/>
      <c r="H131" s="316" t="s">
        <v>54</v>
      </c>
      <c r="I131" s="320" t="str">
        <f t="shared" si="5"/>
        <v/>
      </c>
      <c r="J131" s="231"/>
      <c r="K131" s="231"/>
      <c r="L131" s="231"/>
      <c r="M131" s="231"/>
      <c r="N131" s="464"/>
      <c r="O131" s="351"/>
      <c r="P131" s="9"/>
      <c r="Q131" s="28"/>
    </row>
    <row r="132" spans="2:17" ht="15" x14ac:dyDescent="0.45">
      <c r="B132" s="7"/>
      <c r="C132" s="351"/>
      <c r="D132" s="361"/>
      <c r="E132" s="392"/>
      <c r="F132" s="361"/>
      <c r="G132" s="361"/>
      <c r="H132" s="316" t="s">
        <v>55</v>
      </c>
      <c r="I132" s="320" t="str">
        <f t="shared" si="5"/>
        <v/>
      </c>
      <c r="J132" s="231"/>
      <c r="K132" s="231"/>
      <c r="L132" s="231"/>
      <c r="M132" s="231"/>
      <c r="N132" s="464"/>
      <c r="O132" s="351"/>
      <c r="P132" s="9"/>
      <c r="Q132" s="28"/>
    </row>
    <row r="133" spans="2:17" ht="15" x14ac:dyDescent="0.45">
      <c r="B133" s="7"/>
      <c r="C133" s="351"/>
      <c r="D133" s="361"/>
      <c r="E133" s="392"/>
      <c r="F133" s="361"/>
      <c r="G133" s="361"/>
      <c r="H133" s="316" t="s">
        <v>140</v>
      </c>
      <c r="I133" s="320" t="str">
        <f t="shared" si="5"/>
        <v/>
      </c>
      <c r="J133" s="231"/>
      <c r="K133" s="231"/>
      <c r="L133" s="231"/>
      <c r="M133" s="231"/>
      <c r="N133" s="464"/>
      <c r="O133" s="351"/>
      <c r="P133" s="9"/>
      <c r="Q133" s="28"/>
    </row>
    <row r="134" spans="2:17" ht="15" x14ac:dyDescent="0.45">
      <c r="B134" s="7"/>
      <c r="C134" s="351"/>
      <c r="D134" s="361"/>
      <c r="E134" s="392"/>
      <c r="F134" s="361"/>
      <c r="G134" s="361"/>
      <c r="H134" s="316" t="s">
        <v>141</v>
      </c>
      <c r="I134" s="320" t="str">
        <f t="shared" si="5"/>
        <v/>
      </c>
      <c r="J134" s="231"/>
      <c r="K134" s="231"/>
      <c r="L134" s="231"/>
      <c r="M134" s="231"/>
      <c r="N134" s="464"/>
      <c r="O134" s="351"/>
      <c r="P134" s="9"/>
      <c r="Q134" s="28"/>
    </row>
    <row r="135" spans="2:17" ht="15" x14ac:dyDescent="0.45">
      <c r="B135" s="7"/>
      <c r="C135" s="351"/>
      <c r="D135" s="361"/>
      <c r="E135" s="392"/>
      <c r="F135" s="361"/>
      <c r="G135" s="361"/>
      <c r="H135" s="316" t="s">
        <v>142</v>
      </c>
      <c r="I135" s="320" t="str">
        <f t="shared" si="5"/>
        <v/>
      </c>
      <c r="J135" s="231"/>
      <c r="K135" s="231"/>
      <c r="L135" s="231"/>
      <c r="M135" s="231"/>
      <c r="N135" s="464"/>
      <c r="O135" s="351"/>
      <c r="P135" s="9"/>
      <c r="Q135" s="28"/>
    </row>
    <row r="136" spans="2:17" ht="15" x14ac:dyDescent="0.45">
      <c r="B136" s="7"/>
      <c r="C136" s="351"/>
      <c r="D136" s="361"/>
      <c r="E136" s="392"/>
      <c r="F136" s="361"/>
      <c r="G136" s="361"/>
      <c r="H136" s="316" t="s">
        <v>143</v>
      </c>
      <c r="I136" s="320" t="str">
        <f t="shared" si="5"/>
        <v/>
      </c>
      <c r="J136" s="231"/>
      <c r="K136" s="231"/>
      <c r="L136" s="231"/>
      <c r="M136" s="231"/>
      <c r="N136" s="464"/>
      <c r="O136" s="351"/>
      <c r="P136" s="9"/>
      <c r="Q136" s="28"/>
    </row>
    <row r="137" spans="2:17" ht="15" x14ac:dyDescent="0.45">
      <c r="B137" s="7"/>
      <c r="C137" s="351"/>
      <c r="D137" s="361"/>
      <c r="E137" s="392"/>
      <c r="F137" s="361"/>
      <c r="G137" s="361"/>
      <c r="H137" s="316" t="s">
        <v>144</v>
      </c>
      <c r="I137" s="320" t="str">
        <f t="shared" si="5"/>
        <v/>
      </c>
      <c r="J137" s="231"/>
      <c r="K137" s="231"/>
      <c r="L137" s="231"/>
      <c r="M137" s="231"/>
      <c r="N137" s="464"/>
      <c r="O137" s="351"/>
      <c r="P137" s="9"/>
      <c r="Q137" s="28"/>
    </row>
    <row r="138" spans="2:17" ht="15" x14ac:dyDescent="0.45">
      <c r="B138" s="7"/>
      <c r="C138" s="351"/>
      <c r="D138" s="361"/>
      <c r="E138" s="392"/>
      <c r="F138" s="361"/>
      <c r="G138" s="361"/>
      <c r="H138" s="316" t="s">
        <v>145</v>
      </c>
      <c r="I138" s="320" t="str">
        <f t="shared" si="5"/>
        <v/>
      </c>
      <c r="J138" s="231"/>
      <c r="K138" s="231"/>
      <c r="L138" s="231"/>
      <c r="M138" s="231"/>
      <c r="N138" s="464"/>
      <c r="O138" s="351"/>
      <c r="P138" s="9"/>
      <c r="Q138" s="28"/>
    </row>
    <row r="139" spans="2:17" ht="15" x14ac:dyDescent="0.45">
      <c r="B139" s="7"/>
      <c r="C139" s="351"/>
      <c r="D139" s="361"/>
      <c r="E139" s="392"/>
      <c r="F139" s="361"/>
      <c r="G139" s="361"/>
      <c r="H139" s="316" t="s">
        <v>146</v>
      </c>
      <c r="I139" s="320" t="str">
        <f t="shared" si="5"/>
        <v/>
      </c>
      <c r="J139" s="231"/>
      <c r="K139" s="231"/>
      <c r="L139" s="231"/>
      <c r="M139" s="231"/>
      <c r="N139" s="464"/>
      <c r="O139" s="351"/>
      <c r="P139" s="9"/>
      <c r="Q139" s="28"/>
    </row>
    <row r="140" spans="2:17" ht="15" x14ac:dyDescent="0.45">
      <c r="B140" s="7"/>
      <c r="C140" s="351"/>
      <c r="D140" s="361"/>
      <c r="E140" s="392"/>
      <c r="F140" s="361"/>
      <c r="G140" s="361"/>
      <c r="H140" s="316" t="s">
        <v>147</v>
      </c>
      <c r="I140" s="320" t="str">
        <f t="shared" si="5"/>
        <v/>
      </c>
      <c r="J140" s="231"/>
      <c r="K140" s="231"/>
      <c r="L140" s="231"/>
      <c r="M140" s="231"/>
      <c r="N140" s="464"/>
      <c r="O140" s="351"/>
      <c r="P140" s="9"/>
      <c r="Q140" s="28"/>
    </row>
    <row r="141" spans="2:17" ht="15" x14ac:dyDescent="0.45">
      <c r="B141" s="7"/>
      <c r="C141" s="351"/>
      <c r="D141" s="361"/>
      <c r="E141" s="392"/>
      <c r="F141" s="361"/>
      <c r="G141" s="361"/>
      <c r="H141" s="316" t="s">
        <v>148</v>
      </c>
      <c r="I141" s="320" t="str">
        <f t="shared" si="5"/>
        <v/>
      </c>
      <c r="J141" s="231"/>
      <c r="K141" s="231"/>
      <c r="L141" s="231"/>
      <c r="M141" s="231"/>
      <c r="N141" s="464"/>
      <c r="O141" s="351"/>
      <c r="P141" s="9"/>
      <c r="Q141" s="28"/>
    </row>
    <row r="142" spans="2:17" ht="15" x14ac:dyDescent="0.45">
      <c r="B142" s="7"/>
      <c r="C142" s="351"/>
      <c r="D142" s="361"/>
      <c r="E142" s="392"/>
      <c r="F142" s="361"/>
      <c r="G142" s="361"/>
      <c r="H142" s="316" t="s">
        <v>149</v>
      </c>
      <c r="I142" s="320" t="str">
        <f t="shared" si="5"/>
        <v/>
      </c>
      <c r="J142" s="231"/>
      <c r="K142" s="231"/>
      <c r="L142" s="231"/>
      <c r="M142" s="231"/>
      <c r="N142" s="464"/>
      <c r="O142" s="351"/>
      <c r="P142" s="9"/>
      <c r="Q142" s="28"/>
    </row>
    <row r="143" spans="2:17" ht="15.6" thickBot="1" x14ac:dyDescent="0.5">
      <c r="B143" s="7"/>
      <c r="C143" s="352"/>
      <c r="D143" s="362"/>
      <c r="E143" s="418"/>
      <c r="F143" s="362"/>
      <c r="G143" s="362"/>
      <c r="H143" s="310" t="s">
        <v>268</v>
      </c>
      <c r="I143" s="321" t="str">
        <f t="shared" si="5"/>
        <v/>
      </c>
      <c r="J143" s="232"/>
      <c r="K143" s="232"/>
      <c r="L143" s="232"/>
      <c r="M143" s="232"/>
      <c r="N143" s="465"/>
      <c r="O143" s="352"/>
      <c r="P143" s="9"/>
      <c r="Q143" s="28"/>
    </row>
    <row r="144" spans="2:17" ht="15" x14ac:dyDescent="0.45">
      <c r="B144" s="7"/>
      <c r="C144" s="350" t="str">
        <f>IF($A$1&gt;6,7,"")</f>
        <v/>
      </c>
      <c r="D144" s="360" t="str">
        <f>IF('1'!D19&lt;&gt;"",'1'!D19,"")</f>
        <v/>
      </c>
      <c r="E144" s="417" t="str">
        <f>IF('1'!E19&lt;&gt;"",'1'!E19,"")&amp;CHAR(10)&amp;IF('1'!F19&lt;&gt;"",'1'!F19,"")&amp;CHAR(10)&amp;IF('1'!G19&lt;&gt;"",'1'!G19,"")&amp;CHAR(10)&amp;IF('1'!H19&lt;&gt;"",'1'!H19,"")&amp;CHAR(10)&amp;IF('1'!I19&lt;&gt;"",'1'!I19,"")</f>
        <v xml:space="preserve">
</v>
      </c>
      <c r="F144" s="360" t="str">
        <f>IF('3'!G48="[選択]","","【A】"&amp;'3'!G48&amp;"（"&amp;'3'!H49&amp;"）"&amp;CHAR(10))&amp;IF('3'!I48="[選択]","","【B】"&amp;'3'!I48&amp;"（"&amp;'3'!J49&amp;"）"&amp;CHAR(10))&amp;IF('3'!K48="実施済","【C】"&amp;'3'!K48&amp;"（"&amp;'3'!L49&amp;"）"&amp;CHAR(10),"")&amp;IF('3'!M48="実施済","【D】"&amp;'3'!M48&amp;"（"&amp;'3'!N49&amp;"）"&amp;CHAR(10),"")</f>
        <v/>
      </c>
      <c r="G144" s="360" t="str">
        <f>IF('4'!G49="[選択]","","【a】"&amp;'4'!G49&amp;"（"&amp;'4'!H50&amp;"）"&amp;CHAR(10))&amp;IF('4'!I49="[選択]","","【b】"&amp;'4'!I49&amp;"（"&amp;'4'!J50&amp;"）"&amp;CHAR(10))&amp;IF('4'!K49="[選択]","","【c】"&amp;'4'!K49&amp;"（"&amp;'4'!L50&amp;"）"&amp;CHAR(10))&amp;IF('4'!M49="[選択]","","【d】"&amp;'4'!M49&amp;"（"&amp;'4'!N50&amp;"）"&amp;CHAR(10))&amp;IF('4'!O49="[選択]","","【e】"&amp;'4'!O49&amp;"（"&amp;'4'!P50&amp;"）"&amp;CHAR(10))&amp;IF('4'!Q49="[選択]","","【f】"&amp;'4'!Q49&amp;"（"&amp;'4'!R50&amp;"）"&amp;CHAR(10))&amp;IF('4'!S49="[選択]","","【g】"&amp;'4'!S49&amp;"（"&amp;'4'!T50&amp;"）"&amp;CHAR(10))&amp;IF('4'!U49="[選択]","","【h】"&amp;'4'!U49&amp;"（"&amp;'4'!V50&amp;"）")</f>
        <v/>
      </c>
      <c r="H144" s="309" t="s">
        <v>46</v>
      </c>
      <c r="I144" s="319" t="str">
        <f t="shared" ref="I144:I164" si="6">IF(AL1&lt;&gt;"",AL1,"")</f>
        <v/>
      </c>
      <c r="J144" s="230"/>
      <c r="K144" s="230"/>
      <c r="L144" s="230"/>
      <c r="M144" s="230"/>
      <c r="N144" s="463" t="str">
        <f>'4'!X49</f>
        <v>[選択]</v>
      </c>
      <c r="O144" s="350" t="str">
        <f>IF(N144="（a）",$S$24,IF(N144="（b）",$S$25, IF(N144="（c）",$S$26, IF(N144="（d）",$S$27,""))))</f>
        <v/>
      </c>
      <c r="P144" s="9"/>
      <c r="Q144" s="28"/>
    </row>
    <row r="145" spans="2:17" ht="15" x14ac:dyDescent="0.45">
      <c r="B145" s="7"/>
      <c r="C145" s="351"/>
      <c r="D145" s="361"/>
      <c r="E145" s="392"/>
      <c r="F145" s="361"/>
      <c r="G145" s="361"/>
      <c r="H145" s="316" t="s">
        <v>47</v>
      </c>
      <c r="I145" s="320" t="str">
        <f t="shared" si="6"/>
        <v/>
      </c>
      <c r="J145" s="231"/>
      <c r="K145" s="231"/>
      <c r="L145" s="231"/>
      <c r="M145" s="231"/>
      <c r="N145" s="464"/>
      <c r="O145" s="351"/>
      <c r="P145" s="9"/>
      <c r="Q145" s="28"/>
    </row>
    <row r="146" spans="2:17" ht="15" x14ac:dyDescent="0.45">
      <c r="B146" s="7"/>
      <c r="C146" s="351"/>
      <c r="D146" s="361"/>
      <c r="E146" s="392"/>
      <c r="F146" s="361"/>
      <c r="G146" s="361"/>
      <c r="H146" s="316" t="s">
        <v>48</v>
      </c>
      <c r="I146" s="320" t="str">
        <f t="shared" si="6"/>
        <v/>
      </c>
      <c r="J146" s="231"/>
      <c r="K146" s="231"/>
      <c r="L146" s="231"/>
      <c r="M146" s="231"/>
      <c r="N146" s="464"/>
      <c r="O146" s="351"/>
      <c r="P146" s="9"/>
      <c r="Q146" s="28"/>
    </row>
    <row r="147" spans="2:17" ht="15" x14ac:dyDescent="0.45">
      <c r="B147" s="7"/>
      <c r="C147" s="351"/>
      <c r="D147" s="361"/>
      <c r="E147" s="392"/>
      <c r="F147" s="361"/>
      <c r="G147" s="361"/>
      <c r="H147" s="316" t="s">
        <v>49</v>
      </c>
      <c r="I147" s="320" t="str">
        <f t="shared" si="6"/>
        <v/>
      </c>
      <c r="J147" s="231"/>
      <c r="K147" s="231"/>
      <c r="L147" s="231"/>
      <c r="M147" s="231"/>
      <c r="N147" s="464"/>
      <c r="O147" s="351"/>
      <c r="P147" s="9"/>
      <c r="Q147" s="28"/>
    </row>
    <row r="148" spans="2:17" ht="15" x14ac:dyDescent="0.45">
      <c r="B148" s="7"/>
      <c r="C148" s="351"/>
      <c r="D148" s="361"/>
      <c r="E148" s="392"/>
      <c r="F148" s="361"/>
      <c r="G148" s="361"/>
      <c r="H148" s="316" t="s">
        <v>50</v>
      </c>
      <c r="I148" s="320" t="str">
        <f t="shared" si="6"/>
        <v/>
      </c>
      <c r="J148" s="231"/>
      <c r="K148" s="231"/>
      <c r="L148" s="231"/>
      <c r="M148" s="231"/>
      <c r="N148" s="464"/>
      <c r="O148" s="351"/>
      <c r="P148" s="9"/>
      <c r="Q148" s="28"/>
    </row>
    <row r="149" spans="2:17" ht="15" x14ac:dyDescent="0.45">
      <c r="B149" s="7"/>
      <c r="C149" s="351"/>
      <c r="D149" s="361"/>
      <c r="E149" s="392"/>
      <c r="F149" s="361"/>
      <c r="G149" s="361"/>
      <c r="H149" s="316" t="s">
        <v>51</v>
      </c>
      <c r="I149" s="320" t="str">
        <f t="shared" si="6"/>
        <v/>
      </c>
      <c r="J149" s="231"/>
      <c r="K149" s="231"/>
      <c r="L149" s="231"/>
      <c r="M149" s="231"/>
      <c r="N149" s="464"/>
      <c r="O149" s="351"/>
      <c r="P149" s="9"/>
      <c r="Q149" s="28"/>
    </row>
    <row r="150" spans="2:17" ht="15" x14ac:dyDescent="0.45">
      <c r="B150" s="7"/>
      <c r="C150" s="351"/>
      <c r="D150" s="361"/>
      <c r="E150" s="392"/>
      <c r="F150" s="361"/>
      <c r="G150" s="361"/>
      <c r="H150" s="316" t="s">
        <v>52</v>
      </c>
      <c r="I150" s="320" t="str">
        <f t="shared" si="6"/>
        <v/>
      </c>
      <c r="J150" s="231"/>
      <c r="K150" s="231"/>
      <c r="L150" s="231"/>
      <c r="M150" s="231"/>
      <c r="N150" s="464"/>
      <c r="O150" s="351"/>
      <c r="P150" s="9"/>
      <c r="Q150" s="28"/>
    </row>
    <row r="151" spans="2:17" ht="15" x14ac:dyDescent="0.45">
      <c r="B151" s="7"/>
      <c r="C151" s="351"/>
      <c r="D151" s="361"/>
      <c r="E151" s="392"/>
      <c r="F151" s="361"/>
      <c r="G151" s="361"/>
      <c r="H151" s="316" t="s">
        <v>53</v>
      </c>
      <c r="I151" s="320" t="str">
        <f t="shared" si="6"/>
        <v/>
      </c>
      <c r="J151" s="231"/>
      <c r="K151" s="231"/>
      <c r="L151" s="231"/>
      <c r="M151" s="231"/>
      <c r="N151" s="464"/>
      <c r="O151" s="351"/>
      <c r="P151" s="9"/>
      <c r="Q151" s="28"/>
    </row>
    <row r="152" spans="2:17" ht="15" x14ac:dyDescent="0.45">
      <c r="B152" s="7"/>
      <c r="C152" s="351"/>
      <c r="D152" s="361"/>
      <c r="E152" s="392"/>
      <c r="F152" s="361"/>
      <c r="G152" s="361"/>
      <c r="H152" s="316" t="s">
        <v>54</v>
      </c>
      <c r="I152" s="320" t="str">
        <f t="shared" si="6"/>
        <v/>
      </c>
      <c r="J152" s="231"/>
      <c r="K152" s="231"/>
      <c r="L152" s="231"/>
      <c r="M152" s="231"/>
      <c r="N152" s="464"/>
      <c r="O152" s="351"/>
      <c r="P152" s="9"/>
      <c r="Q152" s="28"/>
    </row>
    <row r="153" spans="2:17" ht="15" x14ac:dyDescent="0.45">
      <c r="B153" s="7"/>
      <c r="C153" s="351"/>
      <c r="D153" s="361"/>
      <c r="E153" s="392"/>
      <c r="F153" s="361"/>
      <c r="G153" s="361"/>
      <c r="H153" s="316" t="s">
        <v>55</v>
      </c>
      <c r="I153" s="320" t="str">
        <f t="shared" si="6"/>
        <v/>
      </c>
      <c r="J153" s="231"/>
      <c r="K153" s="231"/>
      <c r="L153" s="231"/>
      <c r="M153" s="231"/>
      <c r="N153" s="464"/>
      <c r="O153" s="351"/>
      <c r="P153" s="9"/>
      <c r="Q153" s="28"/>
    </row>
    <row r="154" spans="2:17" ht="15" x14ac:dyDescent="0.45">
      <c r="B154" s="7"/>
      <c r="C154" s="351"/>
      <c r="D154" s="361"/>
      <c r="E154" s="392"/>
      <c r="F154" s="361"/>
      <c r="G154" s="361"/>
      <c r="H154" s="316" t="s">
        <v>140</v>
      </c>
      <c r="I154" s="320" t="str">
        <f t="shared" si="6"/>
        <v/>
      </c>
      <c r="J154" s="231"/>
      <c r="K154" s="231"/>
      <c r="L154" s="231"/>
      <c r="M154" s="231"/>
      <c r="N154" s="464"/>
      <c r="O154" s="351"/>
      <c r="P154" s="9"/>
      <c r="Q154" s="28"/>
    </row>
    <row r="155" spans="2:17" ht="15" x14ac:dyDescent="0.45">
      <c r="B155" s="7"/>
      <c r="C155" s="351"/>
      <c r="D155" s="361"/>
      <c r="E155" s="392"/>
      <c r="F155" s="361"/>
      <c r="G155" s="361"/>
      <c r="H155" s="316" t="s">
        <v>141</v>
      </c>
      <c r="I155" s="320" t="str">
        <f t="shared" si="6"/>
        <v/>
      </c>
      <c r="J155" s="231"/>
      <c r="K155" s="231"/>
      <c r="L155" s="231"/>
      <c r="M155" s="231"/>
      <c r="N155" s="464"/>
      <c r="O155" s="351"/>
      <c r="P155" s="9"/>
      <c r="Q155" s="28"/>
    </row>
    <row r="156" spans="2:17" ht="15" x14ac:dyDescent="0.45">
      <c r="B156" s="7"/>
      <c r="C156" s="351"/>
      <c r="D156" s="361"/>
      <c r="E156" s="392"/>
      <c r="F156" s="361"/>
      <c r="G156" s="361"/>
      <c r="H156" s="316" t="s">
        <v>142</v>
      </c>
      <c r="I156" s="320" t="str">
        <f t="shared" si="6"/>
        <v/>
      </c>
      <c r="J156" s="231"/>
      <c r="K156" s="231"/>
      <c r="L156" s="231"/>
      <c r="M156" s="231"/>
      <c r="N156" s="464"/>
      <c r="O156" s="351"/>
      <c r="P156" s="9"/>
      <c r="Q156" s="28"/>
    </row>
    <row r="157" spans="2:17" ht="15" x14ac:dyDescent="0.45">
      <c r="B157" s="7"/>
      <c r="C157" s="351"/>
      <c r="D157" s="361"/>
      <c r="E157" s="392"/>
      <c r="F157" s="361"/>
      <c r="G157" s="361"/>
      <c r="H157" s="316" t="s">
        <v>143</v>
      </c>
      <c r="I157" s="320" t="str">
        <f t="shared" si="6"/>
        <v/>
      </c>
      <c r="J157" s="231"/>
      <c r="K157" s="231"/>
      <c r="L157" s="231"/>
      <c r="M157" s="231"/>
      <c r="N157" s="464"/>
      <c r="O157" s="351"/>
      <c r="P157" s="9"/>
      <c r="Q157" s="28"/>
    </row>
    <row r="158" spans="2:17" ht="15" x14ac:dyDescent="0.45">
      <c r="B158" s="7"/>
      <c r="C158" s="351"/>
      <c r="D158" s="361"/>
      <c r="E158" s="392"/>
      <c r="F158" s="361"/>
      <c r="G158" s="361"/>
      <c r="H158" s="316" t="s">
        <v>144</v>
      </c>
      <c r="I158" s="320" t="str">
        <f t="shared" si="6"/>
        <v/>
      </c>
      <c r="J158" s="231"/>
      <c r="K158" s="231"/>
      <c r="L158" s="231"/>
      <c r="M158" s="231"/>
      <c r="N158" s="464"/>
      <c r="O158" s="351"/>
      <c r="P158" s="9"/>
      <c r="Q158" s="28"/>
    </row>
    <row r="159" spans="2:17" ht="15" x14ac:dyDescent="0.45">
      <c r="B159" s="7"/>
      <c r="C159" s="351"/>
      <c r="D159" s="361"/>
      <c r="E159" s="392"/>
      <c r="F159" s="361"/>
      <c r="G159" s="361"/>
      <c r="H159" s="316" t="s">
        <v>145</v>
      </c>
      <c r="I159" s="320" t="str">
        <f t="shared" si="6"/>
        <v/>
      </c>
      <c r="J159" s="231"/>
      <c r="K159" s="231"/>
      <c r="L159" s="231"/>
      <c r="M159" s="231"/>
      <c r="N159" s="464"/>
      <c r="O159" s="351"/>
      <c r="P159" s="9"/>
      <c r="Q159" s="28"/>
    </row>
    <row r="160" spans="2:17" ht="15" x14ac:dyDescent="0.45">
      <c r="B160" s="7"/>
      <c r="C160" s="351"/>
      <c r="D160" s="361"/>
      <c r="E160" s="392"/>
      <c r="F160" s="361"/>
      <c r="G160" s="361"/>
      <c r="H160" s="316" t="s">
        <v>146</v>
      </c>
      <c r="I160" s="320" t="str">
        <f t="shared" si="6"/>
        <v/>
      </c>
      <c r="J160" s="231"/>
      <c r="K160" s="231"/>
      <c r="L160" s="231"/>
      <c r="M160" s="231"/>
      <c r="N160" s="464"/>
      <c r="O160" s="351"/>
      <c r="P160" s="9"/>
      <c r="Q160" s="28"/>
    </row>
    <row r="161" spans="2:17" ht="15" x14ac:dyDescent="0.45">
      <c r="B161" s="7"/>
      <c r="C161" s="351"/>
      <c r="D161" s="361"/>
      <c r="E161" s="392"/>
      <c r="F161" s="361"/>
      <c r="G161" s="361"/>
      <c r="H161" s="316" t="s">
        <v>147</v>
      </c>
      <c r="I161" s="320" t="str">
        <f t="shared" si="6"/>
        <v/>
      </c>
      <c r="J161" s="231"/>
      <c r="K161" s="231"/>
      <c r="L161" s="231"/>
      <c r="M161" s="231"/>
      <c r="N161" s="464"/>
      <c r="O161" s="351"/>
      <c r="P161" s="9"/>
      <c r="Q161" s="28"/>
    </row>
    <row r="162" spans="2:17" ht="15" x14ac:dyDescent="0.45">
      <c r="B162" s="7"/>
      <c r="C162" s="351"/>
      <c r="D162" s="361"/>
      <c r="E162" s="392"/>
      <c r="F162" s="361"/>
      <c r="G162" s="361"/>
      <c r="H162" s="316" t="s">
        <v>148</v>
      </c>
      <c r="I162" s="320" t="str">
        <f t="shared" si="6"/>
        <v/>
      </c>
      <c r="J162" s="231"/>
      <c r="K162" s="231"/>
      <c r="L162" s="231"/>
      <c r="M162" s="231"/>
      <c r="N162" s="464"/>
      <c r="O162" s="351"/>
      <c r="P162" s="9"/>
      <c r="Q162" s="28"/>
    </row>
    <row r="163" spans="2:17" ht="15" x14ac:dyDescent="0.45">
      <c r="B163" s="7"/>
      <c r="C163" s="351"/>
      <c r="D163" s="361"/>
      <c r="E163" s="392"/>
      <c r="F163" s="361"/>
      <c r="G163" s="361"/>
      <c r="H163" s="316" t="s">
        <v>149</v>
      </c>
      <c r="I163" s="320" t="str">
        <f t="shared" si="6"/>
        <v/>
      </c>
      <c r="J163" s="231"/>
      <c r="K163" s="231"/>
      <c r="L163" s="231"/>
      <c r="M163" s="231"/>
      <c r="N163" s="464"/>
      <c r="O163" s="351"/>
      <c r="P163" s="9"/>
      <c r="Q163" s="28"/>
    </row>
    <row r="164" spans="2:17" ht="15.6" thickBot="1" x14ac:dyDescent="0.5">
      <c r="B164" s="7"/>
      <c r="C164" s="352"/>
      <c r="D164" s="362"/>
      <c r="E164" s="418"/>
      <c r="F164" s="362"/>
      <c r="G164" s="362"/>
      <c r="H164" s="310" t="s">
        <v>268</v>
      </c>
      <c r="I164" s="321" t="str">
        <f t="shared" si="6"/>
        <v/>
      </c>
      <c r="J164" s="232"/>
      <c r="K164" s="232"/>
      <c r="L164" s="232"/>
      <c r="M164" s="232"/>
      <c r="N164" s="465"/>
      <c r="O164" s="352"/>
      <c r="P164" s="9"/>
      <c r="Q164" s="28"/>
    </row>
    <row r="165" spans="2:17" ht="15" x14ac:dyDescent="0.45">
      <c r="B165" s="7"/>
      <c r="C165" s="350" t="str">
        <f>IF($A$1&gt;7,8,"")</f>
        <v/>
      </c>
      <c r="D165" s="360" t="str">
        <f>IF('1'!D20&lt;&gt;"",'1'!D20,"")</f>
        <v/>
      </c>
      <c r="E165" s="417" t="str">
        <f>IF('1'!E20&lt;&gt;"",'1'!E20,"")&amp;CHAR(10)&amp;IF('1'!F20&lt;&gt;"",'1'!F20,"")&amp;CHAR(10)&amp;IF('1'!G20&lt;&gt;"",'1'!G20,"")&amp;CHAR(10)&amp;IF('1'!H20&lt;&gt;"",'1'!H20,"")&amp;CHAR(10)&amp;IF('1'!I20&lt;&gt;"",'1'!I20,"")</f>
        <v xml:space="preserve">
</v>
      </c>
      <c r="F165" s="360" t="str">
        <f>IF('3'!G53="[選択]","","【A】"&amp;'3'!G53&amp;"（"&amp;'3'!H54&amp;"）"&amp;CHAR(10))&amp;IF('3'!I53="[選択]","","【B】"&amp;'3'!I53&amp;"（"&amp;'3'!J54&amp;"）"&amp;CHAR(10))&amp;IF('3'!K53="実施済","【C】"&amp;'3'!K53&amp;"（"&amp;'3'!L54&amp;"）"&amp;CHAR(10),"")&amp;IF('3'!M53="実施済","【D】"&amp;'3'!M53&amp;"（"&amp;'3'!N54&amp;"）"&amp;CHAR(10),"")</f>
        <v/>
      </c>
      <c r="G165" s="360" t="str">
        <f>IF('4'!G54="[選択]","","【a】"&amp;'4'!G54&amp;"（"&amp;'4'!H55&amp;"）"&amp;CHAR(10))&amp;IF('4'!I54="[選択]","","【b】"&amp;'4'!I54&amp;"（"&amp;'4'!J55&amp;"）"&amp;CHAR(10))&amp;IF('4'!K54="[選択]","","【c】"&amp;'4'!K54&amp;"（"&amp;'4'!L55&amp;"）"&amp;CHAR(10))&amp;IF('4'!M54="[選択]","","【d】"&amp;'4'!M54&amp;"（"&amp;'4'!N55&amp;"）"&amp;CHAR(10))&amp;IF('4'!O54="[選択]","","【e】"&amp;'4'!O54&amp;"（"&amp;'4'!P55&amp;"）"&amp;CHAR(10))&amp;IF('4'!Q54="[選択]","","【f】"&amp;'4'!Q54&amp;"（"&amp;'4'!R55&amp;"）"&amp;CHAR(10))&amp;IF('4'!S54="[選択]","","【g】"&amp;'4'!S54&amp;"（"&amp;'4'!T55&amp;"）"&amp;CHAR(10))&amp;IF('4'!U54="[選択]","","【h】"&amp;'4'!U54&amp;"（"&amp;'4'!V55&amp;"）")</f>
        <v/>
      </c>
      <c r="H165" s="309" t="s">
        <v>46</v>
      </c>
      <c r="I165" s="319" t="str">
        <f t="shared" ref="I165:I185" si="7">IF(AO1&lt;&gt;"",AO1,"")</f>
        <v/>
      </c>
      <c r="J165" s="230"/>
      <c r="K165" s="230"/>
      <c r="L165" s="230"/>
      <c r="M165" s="230"/>
      <c r="N165" s="463" t="str">
        <f>'4'!X54</f>
        <v>[選択]</v>
      </c>
      <c r="O165" s="350" t="str">
        <f>IF(N165="（a）",$S$24,IF(N165="（b）",$S$25, IF(N165="（c）",$S$26, IF(N165="（d）",$S$27,""))))</f>
        <v/>
      </c>
      <c r="P165" s="9"/>
      <c r="Q165" s="28"/>
    </row>
    <row r="166" spans="2:17" ht="15" x14ac:dyDescent="0.45">
      <c r="B166" s="7"/>
      <c r="C166" s="351"/>
      <c r="D166" s="361"/>
      <c r="E166" s="392"/>
      <c r="F166" s="361"/>
      <c r="G166" s="361"/>
      <c r="H166" s="316" t="s">
        <v>47</v>
      </c>
      <c r="I166" s="320" t="str">
        <f t="shared" si="7"/>
        <v/>
      </c>
      <c r="J166" s="231"/>
      <c r="K166" s="231"/>
      <c r="L166" s="231"/>
      <c r="M166" s="231"/>
      <c r="N166" s="464"/>
      <c r="O166" s="351"/>
      <c r="P166" s="9"/>
      <c r="Q166" s="28"/>
    </row>
    <row r="167" spans="2:17" ht="15" x14ac:dyDescent="0.45">
      <c r="B167" s="7"/>
      <c r="C167" s="351"/>
      <c r="D167" s="361"/>
      <c r="E167" s="392"/>
      <c r="F167" s="361"/>
      <c r="G167" s="361"/>
      <c r="H167" s="316" t="s">
        <v>48</v>
      </c>
      <c r="I167" s="320" t="str">
        <f t="shared" si="7"/>
        <v/>
      </c>
      <c r="J167" s="231"/>
      <c r="K167" s="231"/>
      <c r="L167" s="231"/>
      <c r="M167" s="231"/>
      <c r="N167" s="464"/>
      <c r="O167" s="351"/>
      <c r="P167" s="9"/>
      <c r="Q167" s="28"/>
    </row>
    <row r="168" spans="2:17" ht="15" x14ac:dyDescent="0.45">
      <c r="B168" s="7"/>
      <c r="C168" s="351"/>
      <c r="D168" s="361"/>
      <c r="E168" s="392"/>
      <c r="F168" s="361"/>
      <c r="G168" s="361"/>
      <c r="H168" s="316" t="s">
        <v>49</v>
      </c>
      <c r="I168" s="320" t="str">
        <f t="shared" si="7"/>
        <v/>
      </c>
      <c r="J168" s="231"/>
      <c r="K168" s="231"/>
      <c r="L168" s="231"/>
      <c r="M168" s="231"/>
      <c r="N168" s="464"/>
      <c r="O168" s="351"/>
      <c r="P168" s="9"/>
      <c r="Q168" s="28"/>
    </row>
    <row r="169" spans="2:17" ht="15" x14ac:dyDescent="0.45">
      <c r="B169" s="7"/>
      <c r="C169" s="351"/>
      <c r="D169" s="361"/>
      <c r="E169" s="392"/>
      <c r="F169" s="361"/>
      <c r="G169" s="361"/>
      <c r="H169" s="316" t="s">
        <v>50</v>
      </c>
      <c r="I169" s="320" t="str">
        <f t="shared" si="7"/>
        <v/>
      </c>
      <c r="J169" s="231"/>
      <c r="K169" s="231"/>
      <c r="L169" s="231"/>
      <c r="M169" s="231"/>
      <c r="N169" s="464"/>
      <c r="O169" s="351"/>
      <c r="P169" s="9"/>
      <c r="Q169" s="28"/>
    </row>
    <row r="170" spans="2:17" ht="15" x14ac:dyDescent="0.45">
      <c r="B170" s="7"/>
      <c r="C170" s="351"/>
      <c r="D170" s="361"/>
      <c r="E170" s="392"/>
      <c r="F170" s="361"/>
      <c r="G170" s="361"/>
      <c r="H170" s="316" t="s">
        <v>51</v>
      </c>
      <c r="I170" s="320" t="str">
        <f t="shared" si="7"/>
        <v/>
      </c>
      <c r="J170" s="231"/>
      <c r="K170" s="231"/>
      <c r="L170" s="231"/>
      <c r="M170" s="231"/>
      <c r="N170" s="464"/>
      <c r="O170" s="351"/>
      <c r="P170" s="9"/>
      <c r="Q170" s="28"/>
    </row>
    <row r="171" spans="2:17" ht="15" x14ac:dyDescent="0.45">
      <c r="B171" s="7"/>
      <c r="C171" s="351"/>
      <c r="D171" s="361"/>
      <c r="E171" s="392"/>
      <c r="F171" s="361"/>
      <c r="G171" s="361"/>
      <c r="H171" s="316" t="s">
        <v>52</v>
      </c>
      <c r="I171" s="320" t="str">
        <f t="shared" si="7"/>
        <v/>
      </c>
      <c r="J171" s="231"/>
      <c r="K171" s="231"/>
      <c r="L171" s="231"/>
      <c r="M171" s="231"/>
      <c r="N171" s="464"/>
      <c r="O171" s="351"/>
      <c r="P171" s="9"/>
      <c r="Q171" s="28"/>
    </row>
    <row r="172" spans="2:17" ht="15" x14ac:dyDescent="0.45">
      <c r="B172" s="7"/>
      <c r="C172" s="351"/>
      <c r="D172" s="361"/>
      <c r="E172" s="392"/>
      <c r="F172" s="361"/>
      <c r="G172" s="361"/>
      <c r="H172" s="316" t="s">
        <v>53</v>
      </c>
      <c r="I172" s="320" t="str">
        <f t="shared" si="7"/>
        <v/>
      </c>
      <c r="J172" s="231"/>
      <c r="K172" s="231"/>
      <c r="L172" s="231"/>
      <c r="M172" s="231"/>
      <c r="N172" s="464"/>
      <c r="O172" s="351"/>
      <c r="P172" s="9"/>
      <c r="Q172" s="28"/>
    </row>
    <row r="173" spans="2:17" ht="15" x14ac:dyDescent="0.45">
      <c r="B173" s="7"/>
      <c r="C173" s="351"/>
      <c r="D173" s="361"/>
      <c r="E173" s="392"/>
      <c r="F173" s="361"/>
      <c r="G173" s="361"/>
      <c r="H173" s="316" t="s">
        <v>54</v>
      </c>
      <c r="I173" s="320" t="str">
        <f t="shared" si="7"/>
        <v/>
      </c>
      <c r="J173" s="231"/>
      <c r="K173" s="231"/>
      <c r="L173" s="231"/>
      <c r="M173" s="231"/>
      <c r="N173" s="464"/>
      <c r="O173" s="351"/>
      <c r="P173" s="9"/>
      <c r="Q173" s="28"/>
    </row>
    <row r="174" spans="2:17" ht="15" x14ac:dyDescent="0.45">
      <c r="B174" s="7"/>
      <c r="C174" s="351"/>
      <c r="D174" s="361"/>
      <c r="E174" s="392"/>
      <c r="F174" s="361"/>
      <c r="G174" s="361"/>
      <c r="H174" s="316" t="s">
        <v>55</v>
      </c>
      <c r="I174" s="320" t="str">
        <f t="shared" si="7"/>
        <v/>
      </c>
      <c r="J174" s="231"/>
      <c r="K174" s="231"/>
      <c r="L174" s="231"/>
      <c r="M174" s="231"/>
      <c r="N174" s="464"/>
      <c r="O174" s="351"/>
      <c r="P174" s="9"/>
      <c r="Q174" s="28"/>
    </row>
    <row r="175" spans="2:17" ht="15" x14ac:dyDescent="0.45">
      <c r="B175" s="7"/>
      <c r="C175" s="351"/>
      <c r="D175" s="361"/>
      <c r="E175" s="392"/>
      <c r="F175" s="361"/>
      <c r="G175" s="361"/>
      <c r="H175" s="316" t="s">
        <v>140</v>
      </c>
      <c r="I175" s="320" t="str">
        <f t="shared" si="7"/>
        <v/>
      </c>
      <c r="J175" s="231"/>
      <c r="K175" s="231"/>
      <c r="L175" s="231"/>
      <c r="M175" s="231"/>
      <c r="N175" s="464"/>
      <c r="O175" s="351"/>
      <c r="P175" s="9"/>
      <c r="Q175" s="28"/>
    </row>
    <row r="176" spans="2:17" ht="15" x14ac:dyDescent="0.45">
      <c r="B176" s="7"/>
      <c r="C176" s="351"/>
      <c r="D176" s="361"/>
      <c r="E176" s="392"/>
      <c r="F176" s="361"/>
      <c r="G176" s="361"/>
      <c r="H176" s="316" t="s">
        <v>141</v>
      </c>
      <c r="I176" s="320" t="str">
        <f t="shared" si="7"/>
        <v/>
      </c>
      <c r="J176" s="231"/>
      <c r="K176" s="231"/>
      <c r="L176" s="231"/>
      <c r="M176" s="231"/>
      <c r="N176" s="464"/>
      <c r="O176" s="351"/>
      <c r="P176" s="9"/>
      <c r="Q176" s="28"/>
    </row>
    <row r="177" spans="2:17" ht="15" x14ac:dyDescent="0.45">
      <c r="B177" s="7"/>
      <c r="C177" s="351"/>
      <c r="D177" s="361"/>
      <c r="E177" s="392"/>
      <c r="F177" s="361"/>
      <c r="G177" s="361"/>
      <c r="H177" s="316" t="s">
        <v>142</v>
      </c>
      <c r="I177" s="320" t="str">
        <f t="shared" si="7"/>
        <v/>
      </c>
      <c r="J177" s="231"/>
      <c r="K177" s="231"/>
      <c r="L177" s="231"/>
      <c r="M177" s="231"/>
      <c r="N177" s="464"/>
      <c r="O177" s="351"/>
      <c r="P177" s="9"/>
      <c r="Q177" s="28"/>
    </row>
    <row r="178" spans="2:17" ht="15" x14ac:dyDescent="0.45">
      <c r="B178" s="7"/>
      <c r="C178" s="351"/>
      <c r="D178" s="361"/>
      <c r="E178" s="392"/>
      <c r="F178" s="361"/>
      <c r="G178" s="361"/>
      <c r="H178" s="316" t="s">
        <v>143</v>
      </c>
      <c r="I178" s="320" t="str">
        <f t="shared" si="7"/>
        <v/>
      </c>
      <c r="J178" s="231"/>
      <c r="K178" s="231"/>
      <c r="L178" s="231"/>
      <c r="M178" s="231"/>
      <c r="N178" s="464"/>
      <c r="O178" s="351"/>
      <c r="P178" s="9"/>
      <c r="Q178" s="28"/>
    </row>
    <row r="179" spans="2:17" ht="15" x14ac:dyDescent="0.45">
      <c r="B179" s="7"/>
      <c r="C179" s="351"/>
      <c r="D179" s="361"/>
      <c r="E179" s="392"/>
      <c r="F179" s="361"/>
      <c r="G179" s="361"/>
      <c r="H179" s="316" t="s">
        <v>144</v>
      </c>
      <c r="I179" s="320" t="str">
        <f t="shared" si="7"/>
        <v/>
      </c>
      <c r="J179" s="231"/>
      <c r="K179" s="231"/>
      <c r="L179" s="231"/>
      <c r="M179" s="231"/>
      <c r="N179" s="464"/>
      <c r="O179" s="351"/>
      <c r="P179" s="9"/>
      <c r="Q179" s="28"/>
    </row>
    <row r="180" spans="2:17" ht="15" x14ac:dyDescent="0.45">
      <c r="B180" s="7"/>
      <c r="C180" s="351"/>
      <c r="D180" s="361"/>
      <c r="E180" s="392"/>
      <c r="F180" s="361"/>
      <c r="G180" s="361"/>
      <c r="H180" s="316" t="s">
        <v>145</v>
      </c>
      <c r="I180" s="320" t="str">
        <f t="shared" si="7"/>
        <v/>
      </c>
      <c r="J180" s="231"/>
      <c r="K180" s="231"/>
      <c r="L180" s="231"/>
      <c r="M180" s="231"/>
      <c r="N180" s="464"/>
      <c r="O180" s="351"/>
      <c r="P180" s="9"/>
      <c r="Q180" s="28"/>
    </row>
    <row r="181" spans="2:17" ht="15" x14ac:dyDescent="0.45">
      <c r="B181" s="7"/>
      <c r="C181" s="351"/>
      <c r="D181" s="361"/>
      <c r="E181" s="392"/>
      <c r="F181" s="361"/>
      <c r="G181" s="361"/>
      <c r="H181" s="316" t="s">
        <v>146</v>
      </c>
      <c r="I181" s="320" t="str">
        <f t="shared" si="7"/>
        <v/>
      </c>
      <c r="J181" s="231"/>
      <c r="K181" s="231"/>
      <c r="L181" s="231"/>
      <c r="M181" s="231"/>
      <c r="N181" s="464"/>
      <c r="O181" s="351"/>
      <c r="P181" s="9"/>
      <c r="Q181" s="28"/>
    </row>
    <row r="182" spans="2:17" ht="15" x14ac:dyDescent="0.45">
      <c r="B182" s="7"/>
      <c r="C182" s="351"/>
      <c r="D182" s="361"/>
      <c r="E182" s="392"/>
      <c r="F182" s="361"/>
      <c r="G182" s="361"/>
      <c r="H182" s="316" t="s">
        <v>147</v>
      </c>
      <c r="I182" s="320" t="str">
        <f t="shared" si="7"/>
        <v/>
      </c>
      <c r="J182" s="231"/>
      <c r="K182" s="231"/>
      <c r="L182" s="231"/>
      <c r="M182" s="231"/>
      <c r="N182" s="464"/>
      <c r="O182" s="351"/>
      <c r="P182" s="9"/>
      <c r="Q182" s="28"/>
    </row>
    <row r="183" spans="2:17" ht="15" x14ac:dyDescent="0.45">
      <c r="B183" s="7"/>
      <c r="C183" s="351"/>
      <c r="D183" s="361"/>
      <c r="E183" s="392"/>
      <c r="F183" s="361"/>
      <c r="G183" s="361"/>
      <c r="H183" s="316" t="s">
        <v>148</v>
      </c>
      <c r="I183" s="320" t="str">
        <f t="shared" si="7"/>
        <v/>
      </c>
      <c r="J183" s="231"/>
      <c r="K183" s="231"/>
      <c r="L183" s="231"/>
      <c r="M183" s="231"/>
      <c r="N183" s="464"/>
      <c r="O183" s="351"/>
      <c r="P183" s="9"/>
      <c r="Q183" s="28"/>
    </row>
    <row r="184" spans="2:17" ht="15" x14ac:dyDescent="0.45">
      <c r="B184" s="7"/>
      <c r="C184" s="351"/>
      <c r="D184" s="361"/>
      <c r="E184" s="392"/>
      <c r="F184" s="361"/>
      <c r="G184" s="361"/>
      <c r="H184" s="316" t="s">
        <v>149</v>
      </c>
      <c r="I184" s="320" t="str">
        <f t="shared" si="7"/>
        <v/>
      </c>
      <c r="J184" s="231"/>
      <c r="K184" s="231"/>
      <c r="L184" s="231"/>
      <c r="M184" s="231"/>
      <c r="N184" s="464"/>
      <c r="O184" s="351"/>
      <c r="P184" s="9"/>
      <c r="Q184" s="28"/>
    </row>
    <row r="185" spans="2:17" ht="15.6" thickBot="1" x14ac:dyDescent="0.5">
      <c r="B185" s="7"/>
      <c r="C185" s="352"/>
      <c r="D185" s="362"/>
      <c r="E185" s="418"/>
      <c r="F185" s="362"/>
      <c r="G185" s="362"/>
      <c r="H185" s="310" t="s">
        <v>268</v>
      </c>
      <c r="I185" s="321" t="str">
        <f t="shared" si="7"/>
        <v/>
      </c>
      <c r="J185" s="232"/>
      <c r="K185" s="232"/>
      <c r="L185" s="232"/>
      <c r="M185" s="232"/>
      <c r="N185" s="465"/>
      <c r="O185" s="352"/>
      <c r="P185" s="9"/>
      <c r="Q185" s="28"/>
    </row>
    <row r="186" spans="2:17" ht="15" x14ac:dyDescent="0.45">
      <c r="B186" s="7"/>
      <c r="C186" s="350" t="str">
        <f>IF($A$1&gt;8,9,"")</f>
        <v/>
      </c>
      <c r="D186" s="360" t="str">
        <f>IF('1'!D21&lt;&gt;"",'1'!D21,"")</f>
        <v/>
      </c>
      <c r="E186" s="417" t="str">
        <f>IF('1'!E21&lt;&gt;"",'1'!E21,"")&amp;CHAR(10)&amp;IF('1'!F21&lt;&gt;"",'1'!F21,"")&amp;CHAR(10)&amp;IF('1'!G21&lt;&gt;"",'1'!G21,"")&amp;CHAR(10)&amp;IF('1'!H21&lt;&gt;"",'1'!H21,"")&amp;CHAR(10)&amp;IF('1'!I21&lt;&gt;"",'1'!I21,"")</f>
        <v xml:space="preserve">
</v>
      </c>
      <c r="F186" s="360" t="str">
        <f>IF('3'!G58="[選択]","","【A】"&amp;'3'!G58&amp;"（"&amp;'3'!H59&amp;"）"&amp;CHAR(10))&amp;IF('3'!I58="[選択]","","【B】"&amp;'3'!I58&amp;"（"&amp;'3'!J59&amp;"）"&amp;CHAR(10))&amp;IF('3'!K58="実施済","【C】"&amp;'3'!K58&amp;"（"&amp;'3'!L59&amp;"）"&amp;CHAR(10),"")&amp;IF('3'!M58="実施済","【D】"&amp;'3'!M58&amp;"（"&amp;'3'!N59&amp;"）"&amp;CHAR(10),"")</f>
        <v/>
      </c>
      <c r="G186" s="360" t="str">
        <f>IF('4'!G59="[選択]","","【a】"&amp;'4'!G59&amp;"（"&amp;'4'!H60&amp;"）"&amp;CHAR(10))&amp;IF('4'!I59="[選択]","","【b】"&amp;'4'!I59&amp;"（"&amp;'4'!J60&amp;"）"&amp;CHAR(10))&amp;IF('4'!K59="[選択]","","【c】"&amp;'4'!K59&amp;"（"&amp;'4'!L60&amp;"）"&amp;CHAR(10))&amp;IF('4'!M59="[選択]","","【d】"&amp;'4'!M59&amp;"（"&amp;'4'!N60&amp;"）"&amp;CHAR(10))&amp;IF('4'!O59="[選択]","","【e】"&amp;'4'!O59&amp;"（"&amp;'4'!P60&amp;"）"&amp;CHAR(10))&amp;IF('4'!Q59="[選択]","","【f】"&amp;'4'!Q59&amp;"（"&amp;'4'!R60&amp;"）"&amp;CHAR(10))&amp;IF('4'!S59="[選択]","","【g】"&amp;'4'!S59&amp;"（"&amp;'4'!T60&amp;"）"&amp;CHAR(10))&amp;IF('4'!U59="[選択]","","【h】"&amp;'4'!U59&amp;"（"&amp;'4'!V60&amp;"）")</f>
        <v/>
      </c>
      <c r="H186" s="309" t="s">
        <v>46</v>
      </c>
      <c r="I186" s="319" t="str">
        <f t="shared" ref="I186:I206" si="8">IF(AR1&lt;&gt;"",AR1,"")</f>
        <v/>
      </c>
      <c r="J186" s="230"/>
      <c r="K186" s="230"/>
      <c r="L186" s="230"/>
      <c r="M186" s="230"/>
      <c r="N186" s="463" t="str">
        <f>'4'!X59</f>
        <v>[選択]</v>
      </c>
      <c r="O186" s="350" t="str">
        <f>IF(N186="（a）",$S$24,IF(N186="（b）",$S$25, IF(N186="（c）",$S$26, IF(N186="（d）",$S$27,""))))</f>
        <v/>
      </c>
      <c r="P186" s="9"/>
      <c r="Q186" s="28"/>
    </row>
    <row r="187" spans="2:17" ht="15" x14ac:dyDescent="0.45">
      <c r="B187" s="7"/>
      <c r="C187" s="351"/>
      <c r="D187" s="361"/>
      <c r="E187" s="392"/>
      <c r="F187" s="361"/>
      <c r="G187" s="361"/>
      <c r="H187" s="316" t="s">
        <v>47</v>
      </c>
      <c r="I187" s="320" t="str">
        <f t="shared" si="8"/>
        <v/>
      </c>
      <c r="J187" s="231"/>
      <c r="K187" s="231"/>
      <c r="L187" s="231"/>
      <c r="M187" s="231"/>
      <c r="N187" s="464"/>
      <c r="O187" s="351"/>
      <c r="P187" s="9"/>
      <c r="Q187" s="28"/>
    </row>
    <row r="188" spans="2:17" ht="15" x14ac:dyDescent="0.45">
      <c r="B188" s="7"/>
      <c r="C188" s="351"/>
      <c r="D188" s="361"/>
      <c r="E188" s="392"/>
      <c r="F188" s="361"/>
      <c r="G188" s="361"/>
      <c r="H188" s="316" t="s">
        <v>48</v>
      </c>
      <c r="I188" s="320" t="str">
        <f t="shared" si="8"/>
        <v/>
      </c>
      <c r="J188" s="231"/>
      <c r="K188" s="231"/>
      <c r="L188" s="231"/>
      <c r="M188" s="231"/>
      <c r="N188" s="464"/>
      <c r="O188" s="351"/>
      <c r="P188" s="9"/>
      <c r="Q188" s="28"/>
    </row>
    <row r="189" spans="2:17" ht="15" x14ac:dyDescent="0.45">
      <c r="B189" s="7"/>
      <c r="C189" s="351"/>
      <c r="D189" s="361"/>
      <c r="E189" s="392"/>
      <c r="F189" s="361"/>
      <c r="G189" s="361"/>
      <c r="H189" s="316" t="s">
        <v>49</v>
      </c>
      <c r="I189" s="320" t="str">
        <f t="shared" si="8"/>
        <v/>
      </c>
      <c r="J189" s="231"/>
      <c r="K189" s="231"/>
      <c r="L189" s="231"/>
      <c r="M189" s="231"/>
      <c r="N189" s="464"/>
      <c r="O189" s="351"/>
      <c r="P189" s="9"/>
      <c r="Q189" s="28"/>
    </row>
    <row r="190" spans="2:17" ht="15" x14ac:dyDescent="0.45">
      <c r="B190" s="7"/>
      <c r="C190" s="351"/>
      <c r="D190" s="361"/>
      <c r="E190" s="392"/>
      <c r="F190" s="361"/>
      <c r="G190" s="361"/>
      <c r="H190" s="316" t="s">
        <v>50</v>
      </c>
      <c r="I190" s="320" t="str">
        <f t="shared" si="8"/>
        <v/>
      </c>
      <c r="J190" s="231"/>
      <c r="K190" s="231"/>
      <c r="L190" s="231"/>
      <c r="M190" s="231"/>
      <c r="N190" s="464"/>
      <c r="O190" s="351"/>
      <c r="P190" s="9"/>
      <c r="Q190" s="28"/>
    </row>
    <row r="191" spans="2:17" ht="15" x14ac:dyDescent="0.45">
      <c r="B191" s="7"/>
      <c r="C191" s="351"/>
      <c r="D191" s="361"/>
      <c r="E191" s="392"/>
      <c r="F191" s="361"/>
      <c r="G191" s="361"/>
      <c r="H191" s="316" t="s">
        <v>51</v>
      </c>
      <c r="I191" s="320" t="str">
        <f t="shared" si="8"/>
        <v/>
      </c>
      <c r="J191" s="231"/>
      <c r="K191" s="231"/>
      <c r="L191" s="231"/>
      <c r="M191" s="231"/>
      <c r="N191" s="464"/>
      <c r="O191" s="351"/>
      <c r="P191" s="9"/>
      <c r="Q191" s="28"/>
    </row>
    <row r="192" spans="2:17" ht="15" x14ac:dyDescent="0.45">
      <c r="B192" s="7"/>
      <c r="C192" s="351"/>
      <c r="D192" s="361"/>
      <c r="E192" s="392"/>
      <c r="F192" s="361"/>
      <c r="G192" s="361"/>
      <c r="H192" s="316" t="s">
        <v>52</v>
      </c>
      <c r="I192" s="320" t="str">
        <f t="shared" si="8"/>
        <v/>
      </c>
      <c r="J192" s="231"/>
      <c r="K192" s="231"/>
      <c r="L192" s="231"/>
      <c r="M192" s="231"/>
      <c r="N192" s="464"/>
      <c r="O192" s="351"/>
      <c r="P192" s="9"/>
      <c r="Q192" s="28"/>
    </row>
    <row r="193" spans="2:17" ht="15" x14ac:dyDescent="0.45">
      <c r="B193" s="7"/>
      <c r="C193" s="351"/>
      <c r="D193" s="361"/>
      <c r="E193" s="392"/>
      <c r="F193" s="361"/>
      <c r="G193" s="361"/>
      <c r="H193" s="316" t="s">
        <v>53</v>
      </c>
      <c r="I193" s="320" t="str">
        <f t="shared" si="8"/>
        <v/>
      </c>
      <c r="J193" s="231"/>
      <c r="K193" s="231"/>
      <c r="L193" s="231"/>
      <c r="M193" s="231"/>
      <c r="N193" s="464"/>
      <c r="O193" s="351"/>
      <c r="P193" s="9"/>
      <c r="Q193" s="28"/>
    </row>
    <row r="194" spans="2:17" ht="15" x14ac:dyDescent="0.45">
      <c r="B194" s="7"/>
      <c r="C194" s="351"/>
      <c r="D194" s="361"/>
      <c r="E194" s="392"/>
      <c r="F194" s="361"/>
      <c r="G194" s="361"/>
      <c r="H194" s="316" t="s">
        <v>54</v>
      </c>
      <c r="I194" s="320" t="str">
        <f t="shared" si="8"/>
        <v/>
      </c>
      <c r="J194" s="231"/>
      <c r="K194" s="231"/>
      <c r="L194" s="231"/>
      <c r="M194" s="231"/>
      <c r="N194" s="464"/>
      <c r="O194" s="351"/>
      <c r="P194" s="9"/>
      <c r="Q194" s="28"/>
    </row>
    <row r="195" spans="2:17" ht="15" x14ac:dyDescent="0.45">
      <c r="B195" s="7"/>
      <c r="C195" s="351"/>
      <c r="D195" s="361"/>
      <c r="E195" s="392"/>
      <c r="F195" s="361"/>
      <c r="G195" s="361"/>
      <c r="H195" s="316" t="s">
        <v>55</v>
      </c>
      <c r="I195" s="320" t="str">
        <f t="shared" si="8"/>
        <v/>
      </c>
      <c r="J195" s="231"/>
      <c r="K195" s="231"/>
      <c r="L195" s="231"/>
      <c r="M195" s="231"/>
      <c r="N195" s="464"/>
      <c r="O195" s="351"/>
      <c r="P195" s="9"/>
      <c r="Q195" s="28"/>
    </row>
    <row r="196" spans="2:17" ht="15" x14ac:dyDescent="0.45">
      <c r="B196" s="7"/>
      <c r="C196" s="351"/>
      <c r="D196" s="361"/>
      <c r="E196" s="392"/>
      <c r="F196" s="361"/>
      <c r="G196" s="361"/>
      <c r="H196" s="316" t="s">
        <v>140</v>
      </c>
      <c r="I196" s="320" t="str">
        <f t="shared" si="8"/>
        <v/>
      </c>
      <c r="J196" s="231"/>
      <c r="K196" s="231"/>
      <c r="L196" s="231"/>
      <c r="M196" s="231"/>
      <c r="N196" s="464"/>
      <c r="O196" s="351"/>
      <c r="P196" s="9"/>
      <c r="Q196" s="28"/>
    </row>
    <row r="197" spans="2:17" ht="15" x14ac:dyDescent="0.45">
      <c r="B197" s="7"/>
      <c r="C197" s="351"/>
      <c r="D197" s="361"/>
      <c r="E197" s="392"/>
      <c r="F197" s="361"/>
      <c r="G197" s="361"/>
      <c r="H197" s="316" t="s">
        <v>141</v>
      </c>
      <c r="I197" s="320" t="str">
        <f t="shared" si="8"/>
        <v/>
      </c>
      <c r="J197" s="231"/>
      <c r="K197" s="231"/>
      <c r="L197" s="231"/>
      <c r="M197" s="231"/>
      <c r="N197" s="464"/>
      <c r="O197" s="351"/>
      <c r="P197" s="9"/>
      <c r="Q197" s="28"/>
    </row>
    <row r="198" spans="2:17" ht="15" x14ac:dyDescent="0.45">
      <c r="B198" s="7"/>
      <c r="C198" s="351"/>
      <c r="D198" s="361"/>
      <c r="E198" s="392"/>
      <c r="F198" s="361"/>
      <c r="G198" s="361"/>
      <c r="H198" s="316" t="s">
        <v>142</v>
      </c>
      <c r="I198" s="320" t="str">
        <f t="shared" si="8"/>
        <v/>
      </c>
      <c r="J198" s="231"/>
      <c r="K198" s="231"/>
      <c r="L198" s="231"/>
      <c r="M198" s="231"/>
      <c r="N198" s="464"/>
      <c r="O198" s="351"/>
      <c r="P198" s="9"/>
      <c r="Q198" s="28"/>
    </row>
    <row r="199" spans="2:17" ht="15" x14ac:dyDescent="0.45">
      <c r="B199" s="7"/>
      <c r="C199" s="351"/>
      <c r="D199" s="361"/>
      <c r="E199" s="392"/>
      <c r="F199" s="361"/>
      <c r="G199" s="361"/>
      <c r="H199" s="316" t="s">
        <v>143</v>
      </c>
      <c r="I199" s="320" t="str">
        <f t="shared" si="8"/>
        <v/>
      </c>
      <c r="J199" s="231"/>
      <c r="K199" s="231"/>
      <c r="L199" s="231"/>
      <c r="M199" s="231"/>
      <c r="N199" s="464"/>
      <c r="O199" s="351"/>
      <c r="P199" s="9"/>
      <c r="Q199" s="28"/>
    </row>
    <row r="200" spans="2:17" ht="15" x14ac:dyDescent="0.45">
      <c r="B200" s="7"/>
      <c r="C200" s="351"/>
      <c r="D200" s="361"/>
      <c r="E200" s="392"/>
      <c r="F200" s="361"/>
      <c r="G200" s="361"/>
      <c r="H200" s="316" t="s">
        <v>144</v>
      </c>
      <c r="I200" s="320" t="str">
        <f t="shared" si="8"/>
        <v/>
      </c>
      <c r="J200" s="231"/>
      <c r="K200" s="231"/>
      <c r="L200" s="231"/>
      <c r="M200" s="231"/>
      <c r="N200" s="464"/>
      <c r="O200" s="351"/>
      <c r="P200" s="9"/>
      <c r="Q200" s="28"/>
    </row>
    <row r="201" spans="2:17" ht="15" x14ac:dyDescent="0.45">
      <c r="B201" s="7"/>
      <c r="C201" s="351"/>
      <c r="D201" s="361"/>
      <c r="E201" s="392"/>
      <c r="F201" s="361"/>
      <c r="G201" s="361"/>
      <c r="H201" s="316" t="s">
        <v>145</v>
      </c>
      <c r="I201" s="320" t="str">
        <f t="shared" si="8"/>
        <v/>
      </c>
      <c r="J201" s="231"/>
      <c r="K201" s="231"/>
      <c r="L201" s="231"/>
      <c r="M201" s="231"/>
      <c r="N201" s="464"/>
      <c r="O201" s="351"/>
      <c r="P201" s="9"/>
      <c r="Q201" s="28"/>
    </row>
    <row r="202" spans="2:17" ht="15" x14ac:dyDescent="0.45">
      <c r="B202" s="7"/>
      <c r="C202" s="351"/>
      <c r="D202" s="361"/>
      <c r="E202" s="392"/>
      <c r="F202" s="361"/>
      <c r="G202" s="361"/>
      <c r="H202" s="316" t="s">
        <v>146</v>
      </c>
      <c r="I202" s="320" t="str">
        <f t="shared" si="8"/>
        <v/>
      </c>
      <c r="J202" s="231"/>
      <c r="K202" s="231"/>
      <c r="L202" s="231"/>
      <c r="M202" s="231"/>
      <c r="N202" s="464"/>
      <c r="O202" s="351"/>
      <c r="P202" s="9"/>
      <c r="Q202" s="28"/>
    </row>
    <row r="203" spans="2:17" ht="15" x14ac:dyDescent="0.45">
      <c r="B203" s="7"/>
      <c r="C203" s="351"/>
      <c r="D203" s="361"/>
      <c r="E203" s="392"/>
      <c r="F203" s="361"/>
      <c r="G203" s="361"/>
      <c r="H203" s="316" t="s">
        <v>147</v>
      </c>
      <c r="I203" s="320" t="str">
        <f t="shared" si="8"/>
        <v/>
      </c>
      <c r="J203" s="231"/>
      <c r="K203" s="231"/>
      <c r="L203" s="231"/>
      <c r="M203" s="231"/>
      <c r="N203" s="464"/>
      <c r="O203" s="351"/>
      <c r="P203" s="9"/>
      <c r="Q203" s="28"/>
    </row>
    <row r="204" spans="2:17" ht="15" x14ac:dyDescent="0.45">
      <c r="B204" s="7"/>
      <c r="C204" s="351"/>
      <c r="D204" s="361"/>
      <c r="E204" s="392"/>
      <c r="F204" s="361"/>
      <c r="G204" s="361"/>
      <c r="H204" s="316" t="s">
        <v>148</v>
      </c>
      <c r="I204" s="320" t="str">
        <f t="shared" si="8"/>
        <v/>
      </c>
      <c r="J204" s="231"/>
      <c r="K204" s="231"/>
      <c r="L204" s="231"/>
      <c r="M204" s="231"/>
      <c r="N204" s="464"/>
      <c r="O204" s="351"/>
      <c r="P204" s="9"/>
      <c r="Q204" s="28"/>
    </row>
    <row r="205" spans="2:17" ht="15" x14ac:dyDescent="0.45">
      <c r="B205" s="7"/>
      <c r="C205" s="351"/>
      <c r="D205" s="361"/>
      <c r="E205" s="392"/>
      <c r="F205" s="361"/>
      <c r="G205" s="361"/>
      <c r="H205" s="316" t="s">
        <v>149</v>
      </c>
      <c r="I205" s="320" t="str">
        <f t="shared" si="8"/>
        <v/>
      </c>
      <c r="J205" s="231"/>
      <c r="K205" s="231"/>
      <c r="L205" s="231"/>
      <c r="M205" s="231"/>
      <c r="N205" s="464"/>
      <c r="O205" s="351"/>
      <c r="P205" s="9"/>
      <c r="Q205" s="28"/>
    </row>
    <row r="206" spans="2:17" ht="15.6" thickBot="1" x14ac:dyDescent="0.5">
      <c r="B206" s="7"/>
      <c r="C206" s="352"/>
      <c r="D206" s="362"/>
      <c r="E206" s="418"/>
      <c r="F206" s="362"/>
      <c r="G206" s="362"/>
      <c r="H206" s="310" t="s">
        <v>268</v>
      </c>
      <c r="I206" s="321" t="str">
        <f t="shared" si="8"/>
        <v/>
      </c>
      <c r="J206" s="232"/>
      <c r="K206" s="232"/>
      <c r="L206" s="232"/>
      <c r="M206" s="232"/>
      <c r="N206" s="465"/>
      <c r="O206" s="352"/>
      <c r="P206" s="9"/>
      <c r="Q206" s="28"/>
    </row>
    <row r="207" spans="2:17" ht="15" x14ac:dyDescent="0.45">
      <c r="B207" s="7"/>
      <c r="C207" s="350" t="str">
        <f>IF($A$1&gt;9,10,"")</f>
        <v/>
      </c>
      <c r="D207" s="360" t="str">
        <f>IF('1'!D22&lt;&gt;"",'1'!D22,"")</f>
        <v/>
      </c>
      <c r="E207" s="417" t="str">
        <f>IF('1'!E22&lt;&gt;"",'1'!E22,"")&amp;CHAR(10)&amp;IF('1'!F22&lt;&gt;"",'1'!F22,"")&amp;CHAR(10)&amp;IF('1'!G22&lt;&gt;"",'1'!G22,"")&amp;CHAR(10)&amp;IF('1'!H22&lt;&gt;"",'1'!H22,"")&amp;CHAR(10)&amp;IF('1'!I22&lt;&gt;"",'1'!I22,"")</f>
        <v xml:space="preserve">
</v>
      </c>
      <c r="F207" s="360" t="str">
        <f>IF('3'!G63="[選択]","","【A】"&amp;'3'!G63&amp;"（"&amp;'3'!H64&amp;"）"&amp;CHAR(10))&amp;IF('3'!I63="[選択]","","【B】"&amp;'3'!I63&amp;"（"&amp;'3'!J64&amp;"）"&amp;CHAR(10))&amp;IF('3'!K63="実施済","【C】"&amp;'3'!K63&amp;"（"&amp;'3'!L64&amp;"）"&amp;CHAR(10),"")&amp;IF('3'!M63="実施済","【D】"&amp;'3'!M63&amp;"（"&amp;'3'!N64&amp;"）"&amp;CHAR(10),"")</f>
        <v/>
      </c>
      <c r="G207" s="360" t="str">
        <f>IF('4'!G64="[選択]","","【a】"&amp;'4'!G64&amp;"（"&amp;'4'!H65&amp;"）"&amp;CHAR(10))&amp;IF('4'!I64="[選択]","","【b】"&amp;'4'!I64&amp;"（"&amp;'4'!J65&amp;"）"&amp;CHAR(10))&amp;IF('4'!K64="[選択]","","【c】"&amp;'4'!K64&amp;"（"&amp;'4'!L65&amp;"）"&amp;CHAR(10))&amp;IF('4'!M64="[選択]","","【d】"&amp;'4'!M64&amp;"（"&amp;'4'!N65&amp;"）"&amp;CHAR(10))&amp;IF('4'!O64="[選択]","","【e】"&amp;'4'!O64&amp;"（"&amp;'4'!P65&amp;"）"&amp;CHAR(10))&amp;IF('4'!Q64="[選択]","","【f】"&amp;'4'!Q64&amp;"（"&amp;'4'!R65&amp;"）"&amp;CHAR(10))&amp;IF('4'!S64="[選択]","","【g】"&amp;'4'!S64&amp;"（"&amp;'4'!T65&amp;"）"&amp;CHAR(10))&amp;IF('4'!U64="[選択]","","【h】"&amp;'4'!U64&amp;"（"&amp;'4'!V65&amp;"）")</f>
        <v/>
      </c>
      <c r="H207" s="309" t="s">
        <v>46</v>
      </c>
      <c r="I207" s="319" t="str">
        <f t="shared" ref="I207:I227" si="9">IF(AU1&lt;&gt;"",AU1,"")</f>
        <v/>
      </c>
      <c r="J207" s="230"/>
      <c r="K207" s="230"/>
      <c r="L207" s="230"/>
      <c r="M207" s="230"/>
      <c r="N207" s="463" t="str">
        <f>'4'!X64</f>
        <v>[選択]</v>
      </c>
      <c r="O207" s="350" t="str">
        <f>IF(N207="（a）",$S$24,IF(N207="（b）",$S$25, IF(N207="（c）",$S$26, IF(N207="（d）",$S$27,""))))</f>
        <v/>
      </c>
      <c r="P207" s="9"/>
      <c r="Q207" s="28"/>
    </row>
    <row r="208" spans="2:17" ht="15" x14ac:dyDescent="0.45">
      <c r="B208" s="7"/>
      <c r="C208" s="351"/>
      <c r="D208" s="361"/>
      <c r="E208" s="392"/>
      <c r="F208" s="361"/>
      <c r="G208" s="361"/>
      <c r="H208" s="316" t="s">
        <v>47</v>
      </c>
      <c r="I208" s="320" t="str">
        <f t="shared" si="9"/>
        <v/>
      </c>
      <c r="J208" s="231"/>
      <c r="K208" s="231"/>
      <c r="L208" s="231"/>
      <c r="M208" s="231"/>
      <c r="N208" s="464"/>
      <c r="O208" s="351"/>
      <c r="P208" s="9"/>
      <c r="Q208" s="28"/>
    </row>
    <row r="209" spans="2:17" ht="15" x14ac:dyDescent="0.45">
      <c r="B209" s="7"/>
      <c r="C209" s="351"/>
      <c r="D209" s="361"/>
      <c r="E209" s="392"/>
      <c r="F209" s="361"/>
      <c r="G209" s="361"/>
      <c r="H209" s="316" t="s">
        <v>48</v>
      </c>
      <c r="I209" s="320" t="str">
        <f t="shared" si="9"/>
        <v/>
      </c>
      <c r="J209" s="231"/>
      <c r="K209" s="231"/>
      <c r="L209" s="231"/>
      <c r="M209" s="231"/>
      <c r="N209" s="464"/>
      <c r="O209" s="351"/>
      <c r="P209" s="9"/>
      <c r="Q209" s="28"/>
    </row>
    <row r="210" spans="2:17" ht="15" x14ac:dyDescent="0.45">
      <c r="B210" s="7"/>
      <c r="C210" s="351"/>
      <c r="D210" s="361"/>
      <c r="E210" s="392"/>
      <c r="F210" s="361"/>
      <c r="G210" s="361"/>
      <c r="H210" s="316" t="s">
        <v>49</v>
      </c>
      <c r="I210" s="320" t="str">
        <f t="shared" si="9"/>
        <v/>
      </c>
      <c r="J210" s="231"/>
      <c r="K210" s="231"/>
      <c r="L210" s="231"/>
      <c r="M210" s="231"/>
      <c r="N210" s="464"/>
      <c r="O210" s="351"/>
      <c r="P210" s="9"/>
      <c r="Q210" s="28"/>
    </row>
    <row r="211" spans="2:17" ht="15" x14ac:dyDescent="0.45">
      <c r="B211" s="7"/>
      <c r="C211" s="351"/>
      <c r="D211" s="361"/>
      <c r="E211" s="392"/>
      <c r="F211" s="361"/>
      <c r="G211" s="361"/>
      <c r="H211" s="316" t="s">
        <v>50</v>
      </c>
      <c r="I211" s="320" t="str">
        <f t="shared" si="9"/>
        <v/>
      </c>
      <c r="J211" s="231"/>
      <c r="K211" s="231"/>
      <c r="L211" s="231"/>
      <c r="M211" s="231"/>
      <c r="N211" s="464"/>
      <c r="O211" s="351"/>
      <c r="P211" s="9"/>
      <c r="Q211" s="28"/>
    </row>
    <row r="212" spans="2:17" ht="15" x14ac:dyDescent="0.45">
      <c r="B212" s="7"/>
      <c r="C212" s="351"/>
      <c r="D212" s="361"/>
      <c r="E212" s="392"/>
      <c r="F212" s="361"/>
      <c r="G212" s="361"/>
      <c r="H212" s="316" t="s">
        <v>51</v>
      </c>
      <c r="I212" s="320" t="str">
        <f t="shared" si="9"/>
        <v/>
      </c>
      <c r="J212" s="231"/>
      <c r="K212" s="231"/>
      <c r="L212" s="231"/>
      <c r="M212" s="231"/>
      <c r="N212" s="464"/>
      <c r="O212" s="351"/>
      <c r="P212" s="9"/>
      <c r="Q212" s="28"/>
    </row>
    <row r="213" spans="2:17" ht="15" x14ac:dyDescent="0.45">
      <c r="B213" s="7"/>
      <c r="C213" s="351"/>
      <c r="D213" s="361"/>
      <c r="E213" s="392"/>
      <c r="F213" s="361"/>
      <c r="G213" s="361"/>
      <c r="H213" s="316" t="s">
        <v>52</v>
      </c>
      <c r="I213" s="320" t="str">
        <f t="shared" si="9"/>
        <v/>
      </c>
      <c r="J213" s="231"/>
      <c r="K213" s="231"/>
      <c r="L213" s="231"/>
      <c r="M213" s="231"/>
      <c r="N213" s="464"/>
      <c r="O213" s="351"/>
      <c r="P213" s="9"/>
      <c r="Q213" s="28"/>
    </row>
    <row r="214" spans="2:17" ht="15" x14ac:dyDescent="0.45">
      <c r="B214" s="7"/>
      <c r="C214" s="351"/>
      <c r="D214" s="361"/>
      <c r="E214" s="392"/>
      <c r="F214" s="361"/>
      <c r="G214" s="361"/>
      <c r="H214" s="316" t="s">
        <v>53</v>
      </c>
      <c r="I214" s="320" t="str">
        <f t="shared" si="9"/>
        <v/>
      </c>
      <c r="J214" s="231"/>
      <c r="K214" s="231"/>
      <c r="L214" s="231"/>
      <c r="M214" s="231"/>
      <c r="N214" s="464"/>
      <c r="O214" s="351"/>
      <c r="P214" s="9"/>
      <c r="Q214" s="28"/>
    </row>
    <row r="215" spans="2:17" ht="15" x14ac:dyDescent="0.45">
      <c r="B215" s="7"/>
      <c r="C215" s="351"/>
      <c r="D215" s="361"/>
      <c r="E215" s="392"/>
      <c r="F215" s="361"/>
      <c r="G215" s="361"/>
      <c r="H215" s="316" t="s">
        <v>54</v>
      </c>
      <c r="I215" s="320" t="str">
        <f t="shared" si="9"/>
        <v/>
      </c>
      <c r="J215" s="231"/>
      <c r="K215" s="231"/>
      <c r="L215" s="231"/>
      <c r="M215" s="231"/>
      <c r="N215" s="464"/>
      <c r="O215" s="351"/>
      <c r="P215" s="9"/>
      <c r="Q215" s="28"/>
    </row>
    <row r="216" spans="2:17" ht="15" x14ac:dyDescent="0.45">
      <c r="B216" s="7"/>
      <c r="C216" s="351"/>
      <c r="D216" s="361"/>
      <c r="E216" s="392"/>
      <c r="F216" s="361"/>
      <c r="G216" s="361"/>
      <c r="H216" s="316" t="s">
        <v>55</v>
      </c>
      <c r="I216" s="320" t="str">
        <f t="shared" si="9"/>
        <v/>
      </c>
      <c r="J216" s="231"/>
      <c r="K216" s="231"/>
      <c r="L216" s="231"/>
      <c r="M216" s="231"/>
      <c r="N216" s="464"/>
      <c r="O216" s="351"/>
      <c r="P216" s="9"/>
      <c r="Q216" s="28"/>
    </row>
    <row r="217" spans="2:17" ht="15" x14ac:dyDescent="0.45">
      <c r="B217" s="7"/>
      <c r="C217" s="351"/>
      <c r="D217" s="361"/>
      <c r="E217" s="392"/>
      <c r="F217" s="361"/>
      <c r="G217" s="361"/>
      <c r="H217" s="316" t="s">
        <v>140</v>
      </c>
      <c r="I217" s="320" t="str">
        <f t="shared" si="9"/>
        <v/>
      </c>
      <c r="J217" s="231"/>
      <c r="K217" s="231"/>
      <c r="L217" s="231"/>
      <c r="M217" s="231"/>
      <c r="N217" s="464"/>
      <c r="O217" s="351"/>
      <c r="P217" s="9"/>
      <c r="Q217" s="28"/>
    </row>
    <row r="218" spans="2:17" ht="15" x14ac:dyDescent="0.45">
      <c r="B218" s="7"/>
      <c r="C218" s="351"/>
      <c r="D218" s="361"/>
      <c r="E218" s="392"/>
      <c r="F218" s="361"/>
      <c r="G218" s="361"/>
      <c r="H218" s="316" t="s">
        <v>141</v>
      </c>
      <c r="I218" s="320" t="str">
        <f t="shared" si="9"/>
        <v/>
      </c>
      <c r="J218" s="231"/>
      <c r="K218" s="231"/>
      <c r="L218" s="231"/>
      <c r="M218" s="231"/>
      <c r="N218" s="464"/>
      <c r="O218" s="351"/>
      <c r="P218" s="9"/>
      <c r="Q218" s="28"/>
    </row>
    <row r="219" spans="2:17" ht="15" x14ac:dyDescent="0.45">
      <c r="B219" s="7"/>
      <c r="C219" s="351"/>
      <c r="D219" s="361"/>
      <c r="E219" s="392"/>
      <c r="F219" s="361"/>
      <c r="G219" s="361"/>
      <c r="H219" s="316" t="s">
        <v>142</v>
      </c>
      <c r="I219" s="320" t="str">
        <f t="shared" si="9"/>
        <v/>
      </c>
      <c r="J219" s="231"/>
      <c r="K219" s="231"/>
      <c r="L219" s="231"/>
      <c r="M219" s="231"/>
      <c r="N219" s="464"/>
      <c r="O219" s="351"/>
      <c r="P219" s="9"/>
      <c r="Q219" s="28"/>
    </row>
    <row r="220" spans="2:17" ht="15" x14ac:dyDescent="0.45">
      <c r="B220" s="7"/>
      <c r="C220" s="351"/>
      <c r="D220" s="361"/>
      <c r="E220" s="392"/>
      <c r="F220" s="361"/>
      <c r="G220" s="361"/>
      <c r="H220" s="316" t="s">
        <v>143</v>
      </c>
      <c r="I220" s="320" t="str">
        <f t="shared" si="9"/>
        <v/>
      </c>
      <c r="J220" s="231"/>
      <c r="K220" s="231"/>
      <c r="L220" s="231"/>
      <c r="M220" s="231"/>
      <c r="N220" s="464"/>
      <c r="O220" s="351"/>
      <c r="P220" s="9"/>
      <c r="Q220" s="28"/>
    </row>
    <row r="221" spans="2:17" ht="15" x14ac:dyDescent="0.45">
      <c r="B221" s="7"/>
      <c r="C221" s="351"/>
      <c r="D221" s="361"/>
      <c r="E221" s="392"/>
      <c r="F221" s="361"/>
      <c r="G221" s="361"/>
      <c r="H221" s="316" t="s">
        <v>144</v>
      </c>
      <c r="I221" s="320" t="str">
        <f t="shared" si="9"/>
        <v/>
      </c>
      <c r="J221" s="231"/>
      <c r="K221" s="231"/>
      <c r="L221" s="231"/>
      <c r="M221" s="231"/>
      <c r="N221" s="464"/>
      <c r="O221" s="351"/>
      <c r="P221" s="9"/>
      <c r="Q221" s="28"/>
    </row>
    <row r="222" spans="2:17" ht="15" x14ac:dyDescent="0.45">
      <c r="B222" s="7"/>
      <c r="C222" s="351"/>
      <c r="D222" s="361"/>
      <c r="E222" s="392"/>
      <c r="F222" s="361"/>
      <c r="G222" s="361"/>
      <c r="H222" s="316" t="s">
        <v>145</v>
      </c>
      <c r="I222" s="320" t="str">
        <f t="shared" si="9"/>
        <v/>
      </c>
      <c r="J222" s="231"/>
      <c r="K222" s="231"/>
      <c r="L222" s="231"/>
      <c r="M222" s="231"/>
      <c r="N222" s="464"/>
      <c r="O222" s="351"/>
      <c r="P222" s="9"/>
      <c r="Q222" s="28"/>
    </row>
    <row r="223" spans="2:17" ht="15" x14ac:dyDescent="0.45">
      <c r="B223" s="7"/>
      <c r="C223" s="351"/>
      <c r="D223" s="361"/>
      <c r="E223" s="392"/>
      <c r="F223" s="361"/>
      <c r="G223" s="361"/>
      <c r="H223" s="316" t="s">
        <v>146</v>
      </c>
      <c r="I223" s="320" t="str">
        <f t="shared" si="9"/>
        <v/>
      </c>
      <c r="J223" s="231"/>
      <c r="K223" s="231"/>
      <c r="L223" s="231"/>
      <c r="M223" s="231"/>
      <c r="N223" s="464"/>
      <c r="O223" s="351"/>
      <c r="P223" s="9"/>
      <c r="Q223" s="28"/>
    </row>
    <row r="224" spans="2:17" ht="15" x14ac:dyDescent="0.45">
      <c r="B224" s="7"/>
      <c r="C224" s="351"/>
      <c r="D224" s="361"/>
      <c r="E224" s="392"/>
      <c r="F224" s="361"/>
      <c r="G224" s="361"/>
      <c r="H224" s="316" t="s">
        <v>147</v>
      </c>
      <c r="I224" s="320" t="str">
        <f t="shared" si="9"/>
        <v/>
      </c>
      <c r="J224" s="231"/>
      <c r="K224" s="231"/>
      <c r="L224" s="231"/>
      <c r="M224" s="231"/>
      <c r="N224" s="464"/>
      <c r="O224" s="351"/>
      <c r="P224" s="9"/>
      <c r="Q224" s="28"/>
    </row>
    <row r="225" spans="2:17" ht="15" x14ac:dyDescent="0.45">
      <c r="B225" s="7"/>
      <c r="C225" s="351"/>
      <c r="D225" s="361"/>
      <c r="E225" s="392"/>
      <c r="F225" s="361"/>
      <c r="G225" s="361"/>
      <c r="H225" s="316" t="s">
        <v>148</v>
      </c>
      <c r="I225" s="320" t="str">
        <f t="shared" si="9"/>
        <v/>
      </c>
      <c r="J225" s="231"/>
      <c r="K225" s="231"/>
      <c r="L225" s="231"/>
      <c r="M225" s="231"/>
      <c r="N225" s="464"/>
      <c r="O225" s="351"/>
      <c r="P225" s="9"/>
      <c r="Q225" s="28"/>
    </row>
    <row r="226" spans="2:17" ht="15" x14ac:dyDescent="0.45">
      <c r="B226" s="7"/>
      <c r="C226" s="351"/>
      <c r="D226" s="361"/>
      <c r="E226" s="392"/>
      <c r="F226" s="361"/>
      <c r="G226" s="361"/>
      <c r="H226" s="316" t="s">
        <v>149</v>
      </c>
      <c r="I226" s="320" t="str">
        <f t="shared" si="9"/>
        <v/>
      </c>
      <c r="J226" s="231"/>
      <c r="K226" s="231"/>
      <c r="L226" s="231"/>
      <c r="M226" s="231"/>
      <c r="N226" s="464"/>
      <c r="O226" s="351"/>
      <c r="P226" s="9"/>
      <c r="Q226" s="28"/>
    </row>
    <row r="227" spans="2:17" ht="15.6" thickBot="1" x14ac:dyDescent="0.5">
      <c r="B227" s="7"/>
      <c r="C227" s="352"/>
      <c r="D227" s="362"/>
      <c r="E227" s="418"/>
      <c r="F227" s="362"/>
      <c r="G227" s="362"/>
      <c r="H227" s="310" t="s">
        <v>268</v>
      </c>
      <c r="I227" s="321" t="str">
        <f t="shared" si="9"/>
        <v/>
      </c>
      <c r="J227" s="232"/>
      <c r="K227" s="232"/>
      <c r="L227" s="232"/>
      <c r="M227" s="232"/>
      <c r="N227" s="465"/>
      <c r="O227" s="352"/>
      <c r="P227" s="9"/>
      <c r="Q227" s="28"/>
    </row>
    <row r="228" spans="2:17" ht="15" x14ac:dyDescent="0.45">
      <c r="B228" s="7"/>
      <c r="C228" s="350" t="str">
        <f>IF($A$1&gt;10,11,"")</f>
        <v/>
      </c>
      <c r="D228" s="360" t="str">
        <f>IF('1'!D23&lt;&gt;"",'1'!D23,"")</f>
        <v/>
      </c>
      <c r="E228" s="417" t="str">
        <f>IF('1'!E23&lt;&gt;"",'1'!E23,"")&amp;CHAR(10)&amp;IF('1'!F23&lt;&gt;"",'1'!F23,"")&amp;CHAR(10)&amp;IF('1'!G23&lt;&gt;"",'1'!G23,"")&amp;CHAR(10)&amp;IF('1'!H23&lt;&gt;"",'1'!H23,"")&amp;CHAR(10)&amp;IF('1'!I23&lt;&gt;"",'1'!I23,"")</f>
        <v xml:space="preserve">
</v>
      </c>
      <c r="F228" s="360" t="str">
        <f>IF('3'!G68="[選択]","","【A】"&amp;'3'!G68&amp;"（"&amp;'3'!H69&amp;"）"&amp;CHAR(10))&amp;IF('3'!I68="[選択]","","【B】"&amp;'3'!I68&amp;"（"&amp;'3'!J69&amp;"）"&amp;CHAR(10))&amp;IF('3'!K68="実施済","【C】"&amp;'3'!K68&amp;"（"&amp;'3'!L69&amp;"）"&amp;CHAR(10),"")&amp;IF('3'!M68="実施済","【D】"&amp;'3'!M68&amp;"（"&amp;'3'!N69&amp;"）"&amp;CHAR(10),"")</f>
        <v/>
      </c>
      <c r="G228" s="360" t="str">
        <f>IF('4'!G69="[選択]","","【a】"&amp;'4'!G69&amp;"（"&amp;'4'!H70&amp;"）"&amp;CHAR(10))&amp;IF('4'!I69="[選択]","","【b】"&amp;'4'!I69&amp;"（"&amp;'4'!J70&amp;"）"&amp;CHAR(10))&amp;IF('4'!K69="[選択]","","【c】"&amp;'4'!K69&amp;"（"&amp;'4'!L70&amp;"）"&amp;CHAR(10))&amp;IF('4'!M69="[選択]","","【d】"&amp;'4'!M69&amp;"（"&amp;'4'!N70&amp;"）"&amp;CHAR(10))&amp;IF('4'!O69="[選択]","","【e】"&amp;'4'!O69&amp;"（"&amp;'4'!P70&amp;"）"&amp;CHAR(10))&amp;IF('4'!Q69="[選択]","","【f】"&amp;'4'!Q69&amp;"（"&amp;'4'!R70&amp;"）"&amp;CHAR(10))&amp;IF('4'!S69="[選択]","","【g】"&amp;'4'!S69&amp;"（"&amp;'4'!T70&amp;"）"&amp;CHAR(10))&amp;IF('4'!U69="[選択]","","【h】"&amp;'4'!U69&amp;"（"&amp;'4'!V70&amp;"）")</f>
        <v/>
      </c>
      <c r="H228" s="309" t="s">
        <v>46</v>
      </c>
      <c r="I228" s="319" t="str">
        <f t="shared" ref="I228:I248" si="10">IF(AX1&lt;&gt;"",AX1,"")</f>
        <v/>
      </c>
      <c r="J228" s="230"/>
      <c r="K228" s="230"/>
      <c r="L228" s="230"/>
      <c r="M228" s="230"/>
      <c r="N228" s="463" t="str">
        <f>'4'!X69</f>
        <v>[選択]</v>
      </c>
      <c r="O228" s="350" t="str">
        <f>IF(N228="（a）",$S$24,IF(N228="（b）",$S$25, IF(N228="（c）",$S$26, IF(N228="（d）",$S$27,""))))</f>
        <v/>
      </c>
      <c r="P228" s="9"/>
      <c r="Q228" s="28"/>
    </row>
    <row r="229" spans="2:17" ht="15" x14ac:dyDescent="0.45">
      <c r="B229" s="7"/>
      <c r="C229" s="351"/>
      <c r="D229" s="361"/>
      <c r="E229" s="392"/>
      <c r="F229" s="361"/>
      <c r="G229" s="361"/>
      <c r="H229" s="316" t="s">
        <v>47</v>
      </c>
      <c r="I229" s="320" t="str">
        <f t="shared" si="10"/>
        <v/>
      </c>
      <c r="J229" s="231"/>
      <c r="K229" s="231"/>
      <c r="L229" s="231"/>
      <c r="M229" s="231"/>
      <c r="N229" s="464"/>
      <c r="O229" s="351"/>
      <c r="P229" s="9"/>
      <c r="Q229" s="28"/>
    </row>
    <row r="230" spans="2:17" ht="15" x14ac:dyDescent="0.45">
      <c r="B230" s="7"/>
      <c r="C230" s="351"/>
      <c r="D230" s="361"/>
      <c r="E230" s="392"/>
      <c r="F230" s="361"/>
      <c r="G230" s="361"/>
      <c r="H230" s="316" t="s">
        <v>48</v>
      </c>
      <c r="I230" s="320" t="str">
        <f t="shared" si="10"/>
        <v/>
      </c>
      <c r="J230" s="231"/>
      <c r="K230" s="231"/>
      <c r="L230" s="231"/>
      <c r="M230" s="231"/>
      <c r="N230" s="464"/>
      <c r="O230" s="351"/>
      <c r="P230" s="56"/>
    </row>
    <row r="231" spans="2:17" ht="15" x14ac:dyDescent="0.45">
      <c r="B231" s="77"/>
      <c r="C231" s="351"/>
      <c r="D231" s="361"/>
      <c r="E231" s="392"/>
      <c r="F231" s="361"/>
      <c r="G231" s="361"/>
      <c r="H231" s="316" t="s">
        <v>49</v>
      </c>
      <c r="I231" s="320" t="str">
        <f t="shared" si="10"/>
        <v/>
      </c>
      <c r="J231" s="231"/>
      <c r="K231" s="231"/>
      <c r="L231" s="231"/>
      <c r="M231" s="231"/>
      <c r="N231" s="464"/>
      <c r="O231" s="351"/>
      <c r="P231" s="56"/>
    </row>
    <row r="232" spans="2:17" ht="15" x14ac:dyDescent="0.45">
      <c r="B232" s="7"/>
      <c r="C232" s="351"/>
      <c r="D232" s="361"/>
      <c r="E232" s="392"/>
      <c r="F232" s="361"/>
      <c r="G232" s="361"/>
      <c r="H232" s="316" t="s">
        <v>50</v>
      </c>
      <c r="I232" s="320" t="str">
        <f t="shared" si="10"/>
        <v/>
      </c>
      <c r="J232" s="231"/>
      <c r="K232" s="231"/>
      <c r="L232" s="231"/>
      <c r="M232" s="231"/>
      <c r="N232" s="464"/>
      <c r="O232" s="351"/>
      <c r="P232" s="9"/>
    </row>
    <row r="233" spans="2:17" ht="15" x14ac:dyDescent="0.45">
      <c r="B233" s="7"/>
      <c r="C233" s="351"/>
      <c r="D233" s="361"/>
      <c r="E233" s="392"/>
      <c r="F233" s="361"/>
      <c r="G233" s="361"/>
      <c r="H233" s="316" t="s">
        <v>51</v>
      </c>
      <c r="I233" s="320" t="str">
        <f t="shared" si="10"/>
        <v/>
      </c>
      <c r="J233" s="231"/>
      <c r="K233" s="231"/>
      <c r="L233" s="231"/>
      <c r="M233" s="231"/>
      <c r="N233" s="464"/>
      <c r="O233" s="351"/>
      <c r="P233" s="9"/>
    </row>
    <row r="234" spans="2:17" ht="15" x14ac:dyDescent="0.45">
      <c r="B234" s="7"/>
      <c r="C234" s="351"/>
      <c r="D234" s="361"/>
      <c r="E234" s="392"/>
      <c r="F234" s="361"/>
      <c r="G234" s="361"/>
      <c r="H234" s="316" t="s">
        <v>52</v>
      </c>
      <c r="I234" s="320" t="str">
        <f t="shared" si="10"/>
        <v/>
      </c>
      <c r="J234" s="231"/>
      <c r="K234" s="231"/>
      <c r="L234" s="231"/>
      <c r="M234" s="231"/>
      <c r="N234" s="464"/>
      <c r="O234" s="351"/>
      <c r="P234" s="9"/>
    </row>
    <row r="235" spans="2:17" ht="15" x14ac:dyDescent="0.45">
      <c r="B235" s="7"/>
      <c r="C235" s="351"/>
      <c r="D235" s="361"/>
      <c r="E235" s="392"/>
      <c r="F235" s="361"/>
      <c r="G235" s="361"/>
      <c r="H235" s="316" t="s">
        <v>53</v>
      </c>
      <c r="I235" s="320" t="str">
        <f t="shared" si="10"/>
        <v/>
      </c>
      <c r="J235" s="231"/>
      <c r="K235" s="231"/>
      <c r="L235" s="231"/>
      <c r="M235" s="231"/>
      <c r="N235" s="464"/>
      <c r="O235" s="351"/>
      <c r="P235" s="9"/>
    </row>
    <row r="236" spans="2:17" ht="15" x14ac:dyDescent="0.45">
      <c r="B236" s="7"/>
      <c r="C236" s="351"/>
      <c r="D236" s="361"/>
      <c r="E236" s="392"/>
      <c r="F236" s="361"/>
      <c r="G236" s="361"/>
      <c r="H236" s="316" t="s">
        <v>54</v>
      </c>
      <c r="I236" s="320" t="str">
        <f t="shared" si="10"/>
        <v/>
      </c>
      <c r="J236" s="231"/>
      <c r="K236" s="231"/>
      <c r="L236" s="231"/>
      <c r="M236" s="231"/>
      <c r="N236" s="464"/>
      <c r="O236" s="351"/>
      <c r="P236" s="9"/>
    </row>
    <row r="237" spans="2:17" ht="15" x14ac:dyDescent="0.45">
      <c r="B237" s="7"/>
      <c r="C237" s="351"/>
      <c r="D237" s="361"/>
      <c r="E237" s="392"/>
      <c r="F237" s="361"/>
      <c r="G237" s="361"/>
      <c r="H237" s="316" t="s">
        <v>55</v>
      </c>
      <c r="I237" s="320" t="str">
        <f t="shared" si="10"/>
        <v/>
      </c>
      <c r="J237" s="231"/>
      <c r="K237" s="231"/>
      <c r="L237" s="231"/>
      <c r="M237" s="231"/>
      <c r="N237" s="464"/>
      <c r="O237" s="351"/>
      <c r="P237" s="9"/>
    </row>
    <row r="238" spans="2:17" ht="15" x14ac:dyDescent="0.45">
      <c r="B238" s="7"/>
      <c r="C238" s="351"/>
      <c r="D238" s="361"/>
      <c r="E238" s="392"/>
      <c r="F238" s="361"/>
      <c r="G238" s="361"/>
      <c r="H238" s="316" t="s">
        <v>140</v>
      </c>
      <c r="I238" s="320" t="str">
        <f t="shared" si="10"/>
        <v/>
      </c>
      <c r="J238" s="231"/>
      <c r="K238" s="231"/>
      <c r="L238" s="231"/>
      <c r="M238" s="231"/>
      <c r="N238" s="464"/>
      <c r="O238" s="351"/>
      <c r="P238" s="9"/>
    </row>
    <row r="239" spans="2:17" ht="15" x14ac:dyDescent="0.45">
      <c r="B239" s="7"/>
      <c r="C239" s="351"/>
      <c r="D239" s="361"/>
      <c r="E239" s="392"/>
      <c r="F239" s="361"/>
      <c r="G239" s="361"/>
      <c r="H239" s="316" t="s">
        <v>141</v>
      </c>
      <c r="I239" s="320" t="str">
        <f t="shared" si="10"/>
        <v/>
      </c>
      <c r="J239" s="231"/>
      <c r="K239" s="231"/>
      <c r="L239" s="231"/>
      <c r="M239" s="231"/>
      <c r="N239" s="464"/>
      <c r="O239" s="351"/>
      <c r="P239" s="9"/>
    </row>
    <row r="240" spans="2:17" ht="15" x14ac:dyDescent="0.45">
      <c r="B240" s="7"/>
      <c r="C240" s="351"/>
      <c r="D240" s="361"/>
      <c r="E240" s="392"/>
      <c r="F240" s="361"/>
      <c r="G240" s="361"/>
      <c r="H240" s="316" t="s">
        <v>142</v>
      </c>
      <c r="I240" s="320" t="str">
        <f t="shared" si="10"/>
        <v/>
      </c>
      <c r="J240" s="231"/>
      <c r="K240" s="231"/>
      <c r="L240" s="231"/>
      <c r="M240" s="231"/>
      <c r="N240" s="464"/>
      <c r="O240" s="351"/>
      <c r="P240" s="9"/>
    </row>
    <row r="241" spans="2:16" ht="15" x14ac:dyDescent="0.45">
      <c r="B241" s="7"/>
      <c r="C241" s="351"/>
      <c r="D241" s="361"/>
      <c r="E241" s="392"/>
      <c r="F241" s="361"/>
      <c r="G241" s="361"/>
      <c r="H241" s="316" t="s">
        <v>143</v>
      </c>
      <c r="I241" s="320" t="str">
        <f t="shared" si="10"/>
        <v/>
      </c>
      <c r="J241" s="231"/>
      <c r="K241" s="231"/>
      <c r="L241" s="231"/>
      <c r="M241" s="231"/>
      <c r="N241" s="464"/>
      <c r="O241" s="351"/>
      <c r="P241" s="9"/>
    </row>
    <row r="242" spans="2:16" ht="15" x14ac:dyDescent="0.45">
      <c r="B242" s="7"/>
      <c r="C242" s="351"/>
      <c r="D242" s="361"/>
      <c r="E242" s="392"/>
      <c r="F242" s="361"/>
      <c r="G242" s="361"/>
      <c r="H242" s="316" t="s">
        <v>144</v>
      </c>
      <c r="I242" s="320" t="str">
        <f t="shared" si="10"/>
        <v/>
      </c>
      <c r="J242" s="231"/>
      <c r="K242" s="231"/>
      <c r="L242" s="231"/>
      <c r="M242" s="231"/>
      <c r="N242" s="464"/>
      <c r="O242" s="351"/>
      <c r="P242" s="9"/>
    </row>
    <row r="243" spans="2:16" ht="15" x14ac:dyDescent="0.45">
      <c r="B243" s="7"/>
      <c r="C243" s="351"/>
      <c r="D243" s="361"/>
      <c r="E243" s="392"/>
      <c r="F243" s="361"/>
      <c r="G243" s="361"/>
      <c r="H243" s="316" t="s">
        <v>145</v>
      </c>
      <c r="I243" s="320" t="str">
        <f t="shared" si="10"/>
        <v/>
      </c>
      <c r="J243" s="231"/>
      <c r="K243" s="231"/>
      <c r="L243" s="231"/>
      <c r="M243" s="231"/>
      <c r="N243" s="464"/>
      <c r="O243" s="351"/>
      <c r="P243" s="9"/>
    </row>
    <row r="244" spans="2:16" ht="15" x14ac:dyDescent="0.45">
      <c r="B244" s="7"/>
      <c r="C244" s="351"/>
      <c r="D244" s="361"/>
      <c r="E244" s="392"/>
      <c r="F244" s="361"/>
      <c r="G244" s="361"/>
      <c r="H244" s="316" t="s">
        <v>146</v>
      </c>
      <c r="I244" s="320" t="str">
        <f t="shared" si="10"/>
        <v/>
      </c>
      <c r="J244" s="231"/>
      <c r="K244" s="231"/>
      <c r="L244" s="231"/>
      <c r="M244" s="231"/>
      <c r="N244" s="464"/>
      <c r="O244" s="351"/>
      <c r="P244" s="9"/>
    </row>
    <row r="245" spans="2:16" ht="15" x14ac:dyDescent="0.45">
      <c r="B245" s="7"/>
      <c r="C245" s="351"/>
      <c r="D245" s="361"/>
      <c r="E245" s="392"/>
      <c r="F245" s="361"/>
      <c r="G245" s="361"/>
      <c r="H245" s="316" t="s">
        <v>147</v>
      </c>
      <c r="I245" s="320" t="str">
        <f t="shared" si="10"/>
        <v/>
      </c>
      <c r="J245" s="231"/>
      <c r="K245" s="231"/>
      <c r="L245" s="231"/>
      <c r="M245" s="231"/>
      <c r="N245" s="464"/>
      <c r="O245" s="351"/>
      <c r="P245" s="9"/>
    </row>
    <row r="246" spans="2:16" ht="15" x14ac:dyDescent="0.45">
      <c r="B246" s="7"/>
      <c r="C246" s="351"/>
      <c r="D246" s="361"/>
      <c r="E246" s="392"/>
      <c r="F246" s="361"/>
      <c r="G246" s="361"/>
      <c r="H246" s="316" t="s">
        <v>148</v>
      </c>
      <c r="I246" s="320" t="str">
        <f t="shared" si="10"/>
        <v/>
      </c>
      <c r="J246" s="231"/>
      <c r="K246" s="231"/>
      <c r="L246" s="231"/>
      <c r="M246" s="231"/>
      <c r="N246" s="464"/>
      <c r="O246" s="351"/>
      <c r="P246" s="9"/>
    </row>
    <row r="247" spans="2:16" ht="15" x14ac:dyDescent="0.45">
      <c r="B247" s="7"/>
      <c r="C247" s="351"/>
      <c r="D247" s="361"/>
      <c r="E247" s="392"/>
      <c r="F247" s="361"/>
      <c r="G247" s="361"/>
      <c r="H247" s="316" t="s">
        <v>149</v>
      </c>
      <c r="I247" s="320" t="str">
        <f t="shared" si="10"/>
        <v/>
      </c>
      <c r="J247" s="231"/>
      <c r="K247" s="231"/>
      <c r="L247" s="231"/>
      <c r="M247" s="231"/>
      <c r="N247" s="464"/>
      <c r="O247" s="351"/>
      <c r="P247" s="9"/>
    </row>
    <row r="248" spans="2:16" ht="15.6" thickBot="1" x14ac:dyDescent="0.5">
      <c r="B248" s="7"/>
      <c r="C248" s="352"/>
      <c r="D248" s="362"/>
      <c r="E248" s="418"/>
      <c r="F248" s="362"/>
      <c r="G248" s="362"/>
      <c r="H248" s="310" t="s">
        <v>268</v>
      </c>
      <c r="I248" s="321" t="str">
        <f t="shared" si="10"/>
        <v/>
      </c>
      <c r="J248" s="232"/>
      <c r="K248" s="232"/>
      <c r="L248" s="232"/>
      <c r="M248" s="232"/>
      <c r="N248" s="465"/>
      <c r="O248" s="352"/>
      <c r="P248" s="9"/>
    </row>
    <row r="249" spans="2:16" ht="15" x14ac:dyDescent="0.45">
      <c r="B249" s="7"/>
      <c r="C249" s="350" t="str">
        <f>IF($A$1&gt;11,12,"")</f>
        <v/>
      </c>
      <c r="D249" s="360" t="str">
        <f>IF('1'!D24&lt;&gt;"",'1'!D24,"")</f>
        <v/>
      </c>
      <c r="E249" s="417" t="str">
        <f>IF('1'!E24&lt;&gt;"",'1'!E24,"")&amp;CHAR(10)&amp;IF('1'!F24&lt;&gt;"",'1'!F24,"")&amp;CHAR(10)&amp;IF('1'!G24&lt;&gt;"",'1'!G24,"")&amp;CHAR(10)&amp;IF('1'!H24&lt;&gt;"",'1'!H24,"")&amp;CHAR(10)&amp;IF('1'!I24&lt;&gt;"",'1'!I24,"")</f>
        <v xml:space="preserve">
</v>
      </c>
      <c r="F249" s="360" t="str">
        <f>IF('3'!G73="[選択]","","【A】"&amp;'3'!G73&amp;"（"&amp;'3'!H74&amp;"）"&amp;CHAR(10))&amp;IF('3'!I73="[選択]","","【B】"&amp;'3'!I73&amp;"（"&amp;'3'!J74&amp;"）"&amp;CHAR(10))&amp;IF('3'!K73="実施済","【C】"&amp;'3'!K73&amp;"（"&amp;'3'!L74&amp;"）"&amp;CHAR(10),"")&amp;IF('3'!M73="実施済","【D】"&amp;'3'!M73&amp;"（"&amp;'3'!N74&amp;"）"&amp;CHAR(10),"")</f>
        <v/>
      </c>
      <c r="G249" s="360" t="str">
        <f>IF('4'!G74="[選択]","","【a】"&amp;'4'!G74&amp;"（"&amp;'4'!H75&amp;"）"&amp;CHAR(10))&amp;IF('4'!I74="[選択]","","【b】"&amp;'4'!I74&amp;"（"&amp;'4'!J75&amp;"）"&amp;CHAR(10))&amp;IF('4'!K74="[選択]","","【c】"&amp;'4'!K74&amp;"（"&amp;'4'!L75&amp;"）"&amp;CHAR(10))&amp;IF('4'!M74="[選択]","","【d】"&amp;'4'!M74&amp;"（"&amp;'4'!N75&amp;"）"&amp;CHAR(10))&amp;IF('4'!O74="[選択]","","【e】"&amp;'4'!O74&amp;"（"&amp;'4'!P75&amp;"）"&amp;CHAR(10))&amp;IF('4'!Q74="[選択]","","【f】"&amp;'4'!Q74&amp;"（"&amp;'4'!R75&amp;"）"&amp;CHAR(10))&amp;IF('4'!S74="[選択]","","【g】"&amp;'4'!S74&amp;"（"&amp;'4'!T75&amp;"）"&amp;CHAR(10))&amp;IF('4'!U74="[選択]","","【h】"&amp;'4'!U74&amp;"（"&amp;'4'!V75&amp;"）")</f>
        <v/>
      </c>
      <c r="H249" s="309" t="s">
        <v>46</v>
      </c>
      <c r="I249" s="319" t="str">
        <f t="shared" ref="I249:I269" si="11">IF(BA1&lt;&gt;"",BA1,"")</f>
        <v/>
      </c>
      <c r="J249" s="230"/>
      <c r="K249" s="230"/>
      <c r="L249" s="230"/>
      <c r="M249" s="230"/>
      <c r="N249" s="463" t="str">
        <f>'4'!X74</f>
        <v>[選択]</v>
      </c>
      <c r="O249" s="350" t="str">
        <f>IF(N249="（a）",$S$24,IF(N249="（b）",$S$25, IF(N249="（c）",$S$26, IF(N249="（d）",$S$27,""))))</f>
        <v/>
      </c>
      <c r="P249" s="9"/>
    </row>
    <row r="250" spans="2:16" ht="15" x14ac:dyDescent="0.45">
      <c r="B250" s="7"/>
      <c r="C250" s="351"/>
      <c r="D250" s="361"/>
      <c r="E250" s="392"/>
      <c r="F250" s="361"/>
      <c r="G250" s="361"/>
      <c r="H250" s="316" t="s">
        <v>47</v>
      </c>
      <c r="I250" s="320" t="str">
        <f t="shared" si="11"/>
        <v/>
      </c>
      <c r="J250" s="231"/>
      <c r="K250" s="231"/>
      <c r="L250" s="231"/>
      <c r="M250" s="231"/>
      <c r="N250" s="464"/>
      <c r="O250" s="351"/>
      <c r="P250" s="9"/>
    </row>
    <row r="251" spans="2:16" ht="15" x14ac:dyDescent="0.45">
      <c r="B251" s="7"/>
      <c r="C251" s="351"/>
      <c r="D251" s="361"/>
      <c r="E251" s="392"/>
      <c r="F251" s="361"/>
      <c r="G251" s="361"/>
      <c r="H251" s="316" t="s">
        <v>48</v>
      </c>
      <c r="I251" s="320" t="str">
        <f t="shared" si="11"/>
        <v/>
      </c>
      <c r="J251" s="231"/>
      <c r="K251" s="231"/>
      <c r="L251" s="231"/>
      <c r="M251" s="231"/>
      <c r="N251" s="464"/>
      <c r="O251" s="351"/>
      <c r="P251" s="9"/>
    </row>
    <row r="252" spans="2:16" ht="15" x14ac:dyDescent="0.45">
      <c r="B252" s="7"/>
      <c r="C252" s="351"/>
      <c r="D252" s="361"/>
      <c r="E252" s="392"/>
      <c r="F252" s="361"/>
      <c r="G252" s="361"/>
      <c r="H252" s="316" t="s">
        <v>49</v>
      </c>
      <c r="I252" s="320" t="str">
        <f t="shared" si="11"/>
        <v/>
      </c>
      <c r="J252" s="231"/>
      <c r="K252" s="231"/>
      <c r="L252" s="231"/>
      <c r="M252" s="231"/>
      <c r="N252" s="464"/>
      <c r="O252" s="351"/>
      <c r="P252" s="9"/>
    </row>
    <row r="253" spans="2:16" ht="15" x14ac:dyDescent="0.45">
      <c r="B253" s="7"/>
      <c r="C253" s="351"/>
      <c r="D253" s="361"/>
      <c r="E253" s="392"/>
      <c r="F253" s="361"/>
      <c r="G253" s="361"/>
      <c r="H253" s="316" t="s">
        <v>50</v>
      </c>
      <c r="I253" s="320" t="str">
        <f t="shared" si="11"/>
        <v/>
      </c>
      <c r="J253" s="231"/>
      <c r="K253" s="231"/>
      <c r="L253" s="231"/>
      <c r="M253" s="231"/>
      <c r="N253" s="464"/>
      <c r="O253" s="351"/>
      <c r="P253" s="9"/>
    </row>
    <row r="254" spans="2:16" ht="15" x14ac:dyDescent="0.45">
      <c r="B254" s="7"/>
      <c r="C254" s="351"/>
      <c r="D254" s="361"/>
      <c r="E254" s="392"/>
      <c r="F254" s="361"/>
      <c r="G254" s="361"/>
      <c r="H254" s="316" t="s">
        <v>51</v>
      </c>
      <c r="I254" s="320" t="str">
        <f t="shared" si="11"/>
        <v/>
      </c>
      <c r="J254" s="231"/>
      <c r="K254" s="231"/>
      <c r="L254" s="231"/>
      <c r="M254" s="231"/>
      <c r="N254" s="464"/>
      <c r="O254" s="351"/>
      <c r="P254" s="9"/>
    </row>
    <row r="255" spans="2:16" ht="15" x14ac:dyDescent="0.45">
      <c r="B255" s="7"/>
      <c r="C255" s="351"/>
      <c r="D255" s="361"/>
      <c r="E255" s="392"/>
      <c r="F255" s="361"/>
      <c r="G255" s="361"/>
      <c r="H255" s="316" t="s">
        <v>52</v>
      </c>
      <c r="I255" s="320" t="str">
        <f t="shared" si="11"/>
        <v/>
      </c>
      <c r="J255" s="231"/>
      <c r="K255" s="231"/>
      <c r="L255" s="231"/>
      <c r="M255" s="231"/>
      <c r="N255" s="464"/>
      <c r="O255" s="351"/>
      <c r="P255" s="9"/>
    </row>
    <row r="256" spans="2:16" ht="15" x14ac:dyDescent="0.45">
      <c r="B256" s="7"/>
      <c r="C256" s="351"/>
      <c r="D256" s="361"/>
      <c r="E256" s="392"/>
      <c r="F256" s="361"/>
      <c r="G256" s="361"/>
      <c r="H256" s="316" t="s">
        <v>53</v>
      </c>
      <c r="I256" s="320" t="str">
        <f t="shared" si="11"/>
        <v/>
      </c>
      <c r="J256" s="231"/>
      <c r="K256" s="231"/>
      <c r="L256" s="231"/>
      <c r="M256" s="231"/>
      <c r="N256" s="464"/>
      <c r="O256" s="351"/>
      <c r="P256" s="9"/>
    </row>
    <row r="257" spans="2:16" ht="15" x14ac:dyDescent="0.45">
      <c r="B257" s="7"/>
      <c r="C257" s="351"/>
      <c r="D257" s="361"/>
      <c r="E257" s="392"/>
      <c r="F257" s="361"/>
      <c r="G257" s="361"/>
      <c r="H257" s="316" t="s">
        <v>54</v>
      </c>
      <c r="I257" s="320" t="str">
        <f t="shared" si="11"/>
        <v/>
      </c>
      <c r="J257" s="231"/>
      <c r="K257" s="231"/>
      <c r="L257" s="231"/>
      <c r="M257" s="231"/>
      <c r="N257" s="464"/>
      <c r="O257" s="351"/>
      <c r="P257" s="9"/>
    </row>
    <row r="258" spans="2:16" ht="15" x14ac:dyDescent="0.45">
      <c r="B258" s="7"/>
      <c r="C258" s="351"/>
      <c r="D258" s="361"/>
      <c r="E258" s="392"/>
      <c r="F258" s="361"/>
      <c r="G258" s="361"/>
      <c r="H258" s="316" t="s">
        <v>55</v>
      </c>
      <c r="I258" s="320" t="str">
        <f t="shared" si="11"/>
        <v/>
      </c>
      <c r="J258" s="231"/>
      <c r="K258" s="231"/>
      <c r="L258" s="231"/>
      <c r="M258" s="231"/>
      <c r="N258" s="464"/>
      <c r="O258" s="351"/>
      <c r="P258" s="9"/>
    </row>
    <row r="259" spans="2:16" ht="15" x14ac:dyDescent="0.45">
      <c r="B259" s="7"/>
      <c r="C259" s="351"/>
      <c r="D259" s="361"/>
      <c r="E259" s="392"/>
      <c r="F259" s="361"/>
      <c r="G259" s="361"/>
      <c r="H259" s="316" t="s">
        <v>140</v>
      </c>
      <c r="I259" s="320" t="str">
        <f t="shared" si="11"/>
        <v/>
      </c>
      <c r="J259" s="231"/>
      <c r="K259" s="231"/>
      <c r="L259" s="231"/>
      <c r="M259" s="231"/>
      <c r="N259" s="464"/>
      <c r="O259" s="351"/>
      <c r="P259" s="9"/>
    </row>
    <row r="260" spans="2:16" ht="15" x14ac:dyDescent="0.45">
      <c r="B260" s="7"/>
      <c r="C260" s="351"/>
      <c r="D260" s="361"/>
      <c r="E260" s="392"/>
      <c r="F260" s="361"/>
      <c r="G260" s="361"/>
      <c r="H260" s="316" t="s">
        <v>141</v>
      </c>
      <c r="I260" s="320" t="str">
        <f t="shared" si="11"/>
        <v/>
      </c>
      <c r="J260" s="231"/>
      <c r="K260" s="231"/>
      <c r="L260" s="231"/>
      <c r="M260" s="231"/>
      <c r="N260" s="464"/>
      <c r="O260" s="351"/>
      <c r="P260" s="9"/>
    </row>
    <row r="261" spans="2:16" ht="15" x14ac:dyDescent="0.45">
      <c r="B261" s="7"/>
      <c r="C261" s="351"/>
      <c r="D261" s="361"/>
      <c r="E261" s="392"/>
      <c r="F261" s="361"/>
      <c r="G261" s="361"/>
      <c r="H261" s="316" t="s">
        <v>142</v>
      </c>
      <c r="I261" s="320" t="str">
        <f t="shared" si="11"/>
        <v/>
      </c>
      <c r="J261" s="231"/>
      <c r="K261" s="231"/>
      <c r="L261" s="231"/>
      <c r="M261" s="231"/>
      <c r="N261" s="464"/>
      <c r="O261" s="351"/>
      <c r="P261" s="9"/>
    </row>
    <row r="262" spans="2:16" ht="15" x14ac:dyDescent="0.45">
      <c r="B262" s="7"/>
      <c r="C262" s="351"/>
      <c r="D262" s="361"/>
      <c r="E262" s="392"/>
      <c r="F262" s="361"/>
      <c r="G262" s="361"/>
      <c r="H262" s="316" t="s">
        <v>143</v>
      </c>
      <c r="I262" s="320" t="str">
        <f t="shared" si="11"/>
        <v/>
      </c>
      <c r="J262" s="231"/>
      <c r="K262" s="231"/>
      <c r="L262" s="231"/>
      <c r="M262" s="231"/>
      <c r="N262" s="464"/>
      <c r="O262" s="351"/>
      <c r="P262" s="9"/>
    </row>
    <row r="263" spans="2:16" ht="15" x14ac:dyDescent="0.45">
      <c r="B263" s="7"/>
      <c r="C263" s="351"/>
      <c r="D263" s="361"/>
      <c r="E263" s="392"/>
      <c r="F263" s="361"/>
      <c r="G263" s="361"/>
      <c r="H263" s="316" t="s">
        <v>144</v>
      </c>
      <c r="I263" s="320" t="str">
        <f t="shared" si="11"/>
        <v/>
      </c>
      <c r="J263" s="231"/>
      <c r="K263" s="231"/>
      <c r="L263" s="231"/>
      <c r="M263" s="231"/>
      <c r="N263" s="464"/>
      <c r="O263" s="351"/>
      <c r="P263" s="9"/>
    </row>
    <row r="264" spans="2:16" ht="15" x14ac:dyDescent="0.45">
      <c r="B264" s="7"/>
      <c r="C264" s="351"/>
      <c r="D264" s="361"/>
      <c r="E264" s="392"/>
      <c r="F264" s="361"/>
      <c r="G264" s="361"/>
      <c r="H264" s="316" t="s">
        <v>145</v>
      </c>
      <c r="I264" s="320" t="str">
        <f t="shared" si="11"/>
        <v/>
      </c>
      <c r="J264" s="231"/>
      <c r="K264" s="231"/>
      <c r="L264" s="231"/>
      <c r="M264" s="231"/>
      <c r="N264" s="464"/>
      <c r="O264" s="351"/>
      <c r="P264" s="9"/>
    </row>
    <row r="265" spans="2:16" ht="15" x14ac:dyDescent="0.45">
      <c r="B265" s="7"/>
      <c r="C265" s="351"/>
      <c r="D265" s="361"/>
      <c r="E265" s="392"/>
      <c r="F265" s="361"/>
      <c r="G265" s="361"/>
      <c r="H265" s="316" t="s">
        <v>146</v>
      </c>
      <c r="I265" s="320" t="str">
        <f t="shared" si="11"/>
        <v/>
      </c>
      <c r="J265" s="231"/>
      <c r="K265" s="231"/>
      <c r="L265" s="231"/>
      <c r="M265" s="231"/>
      <c r="N265" s="464"/>
      <c r="O265" s="351"/>
      <c r="P265" s="9"/>
    </row>
    <row r="266" spans="2:16" ht="15" x14ac:dyDescent="0.45">
      <c r="B266" s="7"/>
      <c r="C266" s="351"/>
      <c r="D266" s="361"/>
      <c r="E266" s="392"/>
      <c r="F266" s="361"/>
      <c r="G266" s="361"/>
      <c r="H266" s="316" t="s">
        <v>147</v>
      </c>
      <c r="I266" s="320" t="str">
        <f t="shared" si="11"/>
        <v/>
      </c>
      <c r="J266" s="231"/>
      <c r="K266" s="231"/>
      <c r="L266" s="231"/>
      <c r="M266" s="231"/>
      <c r="N266" s="464"/>
      <c r="O266" s="351"/>
      <c r="P266" s="9"/>
    </row>
    <row r="267" spans="2:16" ht="15" x14ac:dyDescent="0.45">
      <c r="B267" s="7"/>
      <c r="C267" s="351"/>
      <c r="D267" s="361"/>
      <c r="E267" s="392"/>
      <c r="F267" s="361"/>
      <c r="G267" s="361"/>
      <c r="H267" s="316" t="s">
        <v>148</v>
      </c>
      <c r="I267" s="320" t="str">
        <f t="shared" si="11"/>
        <v/>
      </c>
      <c r="J267" s="231"/>
      <c r="K267" s="231"/>
      <c r="L267" s="231"/>
      <c r="M267" s="231"/>
      <c r="N267" s="464"/>
      <c r="O267" s="351"/>
      <c r="P267" s="9"/>
    </row>
    <row r="268" spans="2:16" ht="15" x14ac:dyDescent="0.45">
      <c r="B268" s="7"/>
      <c r="C268" s="351"/>
      <c r="D268" s="361"/>
      <c r="E268" s="392"/>
      <c r="F268" s="361"/>
      <c r="G268" s="361"/>
      <c r="H268" s="316" t="s">
        <v>149</v>
      </c>
      <c r="I268" s="320" t="str">
        <f t="shared" si="11"/>
        <v/>
      </c>
      <c r="J268" s="231"/>
      <c r="K268" s="231"/>
      <c r="L268" s="231"/>
      <c r="M268" s="231"/>
      <c r="N268" s="464"/>
      <c r="O268" s="351"/>
      <c r="P268" s="9"/>
    </row>
    <row r="269" spans="2:16" ht="15.6" thickBot="1" x14ac:dyDescent="0.5">
      <c r="B269" s="7"/>
      <c r="C269" s="352"/>
      <c r="D269" s="362"/>
      <c r="E269" s="418"/>
      <c r="F269" s="362"/>
      <c r="G269" s="362"/>
      <c r="H269" s="310" t="s">
        <v>268</v>
      </c>
      <c r="I269" s="321" t="str">
        <f t="shared" si="11"/>
        <v/>
      </c>
      <c r="J269" s="232"/>
      <c r="K269" s="232"/>
      <c r="L269" s="232"/>
      <c r="M269" s="232"/>
      <c r="N269" s="465"/>
      <c r="O269" s="352"/>
      <c r="P269" s="9"/>
    </row>
    <row r="270" spans="2:16" ht="15" x14ac:dyDescent="0.45">
      <c r="B270" s="7"/>
      <c r="C270" s="350" t="str">
        <f>IF($A$1&gt;12,13,"")</f>
        <v/>
      </c>
      <c r="D270" s="360" t="str">
        <f>IF('1'!D25&lt;&gt;"",'1'!D25,"")</f>
        <v/>
      </c>
      <c r="E270" s="417" t="str">
        <f>IF('1'!E25&lt;&gt;"",'1'!E25,"")&amp;CHAR(10)&amp;IF('1'!F25&lt;&gt;"",'1'!F25,"")&amp;CHAR(10)&amp;IF('1'!G25&lt;&gt;"",'1'!G25,"")&amp;CHAR(10)&amp;IF('1'!H25&lt;&gt;"",'1'!H25,"")&amp;CHAR(10)&amp;IF('1'!I25&lt;&gt;"",'1'!I25,"")</f>
        <v xml:space="preserve">
</v>
      </c>
      <c r="F270" s="360" t="str">
        <f>IF('3'!G78="[選択]","","【A】"&amp;'3'!G78&amp;"（"&amp;'3'!H79&amp;"）"&amp;CHAR(10))&amp;IF('3'!I78="[選択]","","【B】"&amp;'3'!I78&amp;"（"&amp;'3'!J79&amp;"）"&amp;CHAR(10))&amp;IF('3'!K78="実施済","【C】"&amp;'3'!K78&amp;"（"&amp;'3'!L79&amp;"）"&amp;CHAR(10),"")&amp;IF('3'!M78="実施済","【D】"&amp;'3'!M78&amp;"（"&amp;'3'!N79&amp;"）"&amp;CHAR(10),"")</f>
        <v/>
      </c>
      <c r="G270" s="360" t="str">
        <f>IF('4'!G79="[選択]","","【a】"&amp;'4'!G79&amp;"（"&amp;'4'!H80&amp;"）"&amp;CHAR(10))&amp;IF('4'!I79="[選択]","","【b】"&amp;'4'!I79&amp;"（"&amp;'4'!J80&amp;"）"&amp;CHAR(10))&amp;IF('4'!K79="[選択]","","【c】"&amp;'4'!K79&amp;"（"&amp;'4'!L80&amp;"）"&amp;CHAR(10))&amp;IF('4'!M79="[選択]","","【d】"&amp;'4'!M79&amp;"（"&amp;'4'!N80&amp;"）"&amp;CHAR(10))&amp;IF('4'!O79="[選択]","","【e】"&amp;'4'!O79&amp;"（"&amp;'4'!P80&amp;"）"&amp;CHAR(10))&amp;IF('4'!Q79="[選択]","","【f】"&amp;'4'!Q79&amp;"（"&amp;'4'!R80&amp;"）"&amp;CHAR(10))&amp;IF('4'!S79="[選択]","","【g】"&amp;'4'!S79&amp;"（"&amp;'4'!T80&amp;"）"&amp;CHAR(10))&amp;IF('4'!U79="[選択]","","【h】"&amp;'4'!U79&amp;"（"&amp;'4'!V80&amp;"）")</f>
        <v/>
      </c>
      <c r="H270" s="309" t="s">
        <v>46</v>
      </c>
      <c r="I270" s="319" t="str">
        <f t="shared" ref="I270:I290" si="12">IF(BD1&lt;&gt;"",BD1,"")</f>
        <v/>
      </c>
      <c r="J270" s="230"/>
      <c r="K270" s="230"/>
      <c r="L270" s="230"/>
      <c r="M270" s="230"/>
      <c r="N270" s="463" t="str">
        <f>'4'!X79</f>
        <v>[選択]</v>
      </c>
      <c r="O270" s="350" t="str">
        <f>IF(N270="（a）",$S$24,IF(N270="（b）",$S$25, IF(N270="（c）",$S$26, IF(N270="（d）",$S$27,""))))</f>
        <v/>
      </c>
      <c r="P270" s="9"/>
    </row>
    <row r="271" spans="2:16" ht="15" x14ac:dyDescent="0.45">
      <c r="B271" s="7"/>
      <c r="C271" s="351"/>
      <c r="D271" s="361"/>
      <c r="E271" s="392"/>
      <c r="F271" s="361"/>
      <c r="G271" s="361"/>
      <c r="H271" s="316" t="s">
        <v>47</v>
      </c>
      <c r="I271" s="320" t="str">
        <f t="shared" si="12"/>
        <v/>
      </c>
      <c r="J271" s="231"/>
      <c r="K271" s="231"/>
      <c r="L271" s="231"/>
      <c r="M271" s="231"/>
      <c r="N271" s="464"/>
      <c r="O271" s="351"/>
      <c r="P271" s="9"/>
    </row>
    <row r="272" spans="2:16" ht="15" x14ac:dyDescent="0.45">
      <c r="B272" s="7"/>
      <c r="C272" s="351"/>
      <c r="D272" s="361"/>
      <c r="E272" s="392"/>
      <c r="F272" s="361"/>
      <c r="G272" s="361"/>
      <c r="H272" s="316" t="s">
        <v>48</v>
      </c>
      <c r="I272" s="320" t="str">
        <f t="shared" si="12"/>
        <v/>
      </c>
      <c r="J272" s="231"/>
      <c r="K272" s="231"/>
      <c r="L272" s="231"/>
      <c r="M272" s="231"/>
      <c r="N272" s="464"/>
      <c r="O272" s="351"/>
      <c r="P272" s="9"/>
    </row>
    <row r="273" spans="2:16" ht="15" x14ac:dyDescent="0.45">
      <c r="B273" s="7"/>
      <c r="C273" s="351"/>
      <c r="D273" s="361"/>
      <c r="E273" s="392"/>
      <c r="F273" s="361"/>
      <c r="G273" s="361"/>
      <c r="H273" s="316" t="s">
        <v>49</v>
      </c>
      <c r="I273" s="320" t="str">
        <f t="shared" si="12"/>
        <v/>
      </c>
      <c r="J273" s="231"/>
      <c r="K273" s="231"/>
      <c r="L273" s="231"/>
      <c r="M273" s="231"/>
      <c r="N273" s="464"/>
      <c r="O273" s="351"/>
      <c r="P273" s="9"/>
    </row>
    <row r="274" spans="2:16" ht="15" x14ac:dyDescent="0.45">
      <c r="B274" s="7"/>
      <c r="C274" s="351"/>
      <c r="D274" s="361"/>
      <c r="E274" s="392"/>
      <c r="F274" s="361"/>
      <c r="G274" s="361"/>
      <c r="H274" s="316" t="s">
        <v>50</v>
      </c>
      <c r="I274" s="320" t="str">
        <f t="shared" si="12"/>
        <v/>
      </c>
      <c r="J274" s="231"/>
      <c r="K274" s="231"/>
      <c r="L274" s="231"/>
      <c r="M274" s="231"/>
      <c r="N274" s="464"/>
      <c r="O274" s="351"/>
      <c r="P274" s="9"/>
    </row>
    <row r="275" spans="2:16" ht="15" x14ac:dyDescent="0.45">
      <c r="B275" s="7"/>
      <c r="C275" s="351"/>
      <c r="D275" s="361"/>
      <c r="E275" s="392"/>
      <c r="F275" s="361"/>
      <c r="G275" s="361"/>
      <c r="H275" s="316" t="s">
        <v>51</v>
      </c>
      <c r="I275" s="320" t="str">
        <f t="shared" si="12"/>
        <v/>
      </c>
      <c r="J275" s="231"/>
      <c r="K275" s="231"/>
      <c r="L275" s="231"/>
      <c r="M275" s="231"/>
      <c r="N275" s="464"/>
      <c r="O275" s="351"/>
      <c r="P275" s="9"/>
    </row>
    <row r="276" spans="2:16" ht="15" x14ac:dyDescent="0.45">
      <c r="B276" s="7"/>
      <c r="C276" s="351"/>
      <c r="D276" s="361"/>
      <c r="E276" s="392"/>
      <c r="F276" s="361"/>
      <c r="G276" s="361"/>
      <c r="H276" s="316" t="s">
        <v>52</v>
      </c>
      <c r="I276" s="320" t="str">
        <f t="shared" si="12"/>
        <v/>
      </c>
      <c r="J276" s="231"/>
      <c r="K276" s="231"/>
      <c r="L276" s="231"/>
      <c r="M276" s="231"/>
      <c r="N276" s="464"/>
      <c r="O276" s="351"/>
      <c r="P276" s="9"/>
    </row>
    <row r="277" spans="2:16" ht="15" x14ac:dyDescent="0.45">
      <c r="B277" s="7"/>
      <c r="C277" s="351"/>
      <c r="D277" s="361"/>
      <c r="E277" s="392"/>
      <c r="F277" s="361"/>
      <c r="G277" s="361"/>
      <c r="H277" s="316" t="s">
        <v>53</v>
      </c>
      <c r="I277" s="320" t="str">
        <f t="shared" si="12"/>
        <v/>
      </c>
      <c r="J277" s="231"/>
      <c r="K277" s="231"/>
      <c r="L277" s="231"/>
      <c r="M277" s="231"/>
      <c r="N277" s="464"/>
      <c r="O277" s="351"/>
      <c r="P277" s="9"/>
    </row>
    <row r="278" spans="2:16" ht="15" x14ac:dyDescent="0.45">
      <c r="B278" s="7"/>
      <c r="C278" s="351"/>
      <c r="D278" s="361"/>
      <c r="E278" s="392"/>
      <c r="F278" s="361"/>
      <c r="G278" s="361"/>
      <c r="H278" s="316" t="s">
        <v>54</v>
      </c>
      <c r="I278" s="320" t="str">
        <f t="shared" si="12"/>
        <v/>
      </c>
      <c r="J278" s="231"/>
      <c r="K278" s="231"/>
      <c r="L278" s="231"/>
      <c r="M278" s="231"/>
      <c r="N278" s="464"/>
      <c r="O278" s="351"/>
      <c r="P278" s="9"/>
    </row>
    <row r="279" spans="2:16" ht="15" x14ac:dyDescent="0.45">
      <c r="B279" s="7"/>
      <c r="C279" s="351"/>
      <c r="D279" s="361"/>
      <c r="E279" s="392"/>
      <c r="F279" s="361"/>
      <c r="G279" s="361"/>
      <c r="H279" s="316" t="s">
        <v>55</v>
      </c>
      <c r="I279" s="320" t="str">
        <f t="shared" si="12"/>
        <v/>
      </c>
      <c r="J279" s="231"/>
      <c r="K279" s="231"/>
      <c r="L279" s="231"/>
      <c r="M279" s="231"/>
      <c r="N279" s="464"/>
      <c r="O279" s="351"/>
      <c r="P279" s="9"/>
    </row>
    <row r="280" spans="2:16" ht="15" x14ac:dyDescent="0.45">
      <c r="B280" s="7"/>
      <c r="C280" s="351"/>
      <c r="D280" s="361"/>
      <c r="E280" s="392"/>
      <c r="F280" s="361"/>
      <c r="G280" s="361"/>
      <c r="H280" s="316" t="s">
        <v>140</v>
      </c>
      <c r="I280" s="320" t="str">
        <f t="shared" si="12"/>
        <v/>
      </c>
      <c r="J280" s="231"/>
      <c r="K280" s="231"/>
      <c r="L280" s="231"/>
      <c r="M280" s="231"/>
      <c r="N280" s="464"/>
      <c r="O280" s="351"/>
      <c r="P280" s="9"/>
    </row>
    <row r="281" spans="2:16" ht="15" x14ac:dyDescent="0.45">
      <c r="B281" s="7"/>
      <c r="C281" s="351"/>
      <c r="D281" s="361"/>
      <c r="E281" s="392"/>
      <c r="F281" s="361"/>
      <c r="G281" s="361"/>
      <c r="H281" s="316" t="s">
        <v>141</v>
      </c>
      <c r="I281" s="320" t="str">
        <f t="shared" si="12"/>
        <v/>
      </c>
      <c r="J281" s="231"/>
      <c r="K281" s="231"/>
      <c r="L281" s="231"/>
      <c r="M281" s="231"/>
      <c r="N281" s="464"/>
      <c r="O281" s="351"/>
      <c r="P281" s="9"/>
    </row>
    <row r="282" spans="2:16" ht="15" x14ac:dyDescent="0.45">
      <c r="B282" s="7"/>
      <c r="C282" s="351"/>
      <c r="D282" s="361"/>
      <c r="E282" s="392"/>
      <c r="F282" s="361"/>
      <c r="G282" s="361"/>
      <c r="H282" s="316" t="s">
        <v>142</v>
      </c>
      <c r="I282" s="320" t="str">
        <f t="shared" si="12"/>
        <v/>
      </c>
      <c r="J282" s="231"/>
      <c r="K282" s="231"/>
      <c r="L282" s="231"/>
      <c r="M282" s="231"/>
      <c r="N282" s="464"/>
      <c r="O282" s="351"/>
      <c r="P282" s="9"/>
    </row>
    <row r="283" spans="2:16" ht="15" x14ac:dyDescent="0.45">
      <c r="B283" s="7"/>
      <c r="C283" s="351"/>
      <c r="D283" s="361"/>
      <c r="E283" s="392"/>
      <c r="F283" s="361"/>
      <c r="G283" s="361"/>
      <c r="H283" s="316" t="s">
        <v>143</v>
      </c>
      <c r="I283" s="320" t="str">
        <f t="shared" si="12"/>
        <v/>
      </c>
      <c r="J283" s="231"/>
      <c r="K283" s="231"/>
      <c r="L283" s="231"/>
      <c r="M283" s="231"/>
      <c r="N283" s="464"/>
      <c r="O283" s="351"/>
      <c r="P283" s="9"/>
    </row>
    <row r="284" spans="2:16" ht="15" x14ac:dyDescent="0.45">
      <c r="B284" s="7"/>
      <c r="C284" s="351"/>
      <c r="D284" s="361"/>
      <c r="E284" s="392"/>
      <c r="F284" s="361"/>
      <c r="G284" s="361"/>
      <c r="H284" s="316" t="s">
        <v>144</v>
      </c>
      <c r="I284" s="320" t="str">
        <f t="shared" si="12"/>
        <v/>
      </c>
      <c r="J284" s="231"/>
      <c r="K284" s="231"/>
      <c r="L284" s="231"/>
      <c r="M284" s="231"/>
      <c r="N284" s="464"/>
      <c r="O284" s="351"/>
      <c r="P284" s="9"/>
    </row>
    <row r="285" spans="2:16" ht="15" x14ac:dyDescent="0.45">
      <c r="B285" s="7"/>
      <c r="C285" s="351"/>
      <c r="D285" s="361"/>
      <c r="E285" s="392"/>
      <c r="F285" s="361"/>
      <c r="G285" s="361"/>
      <c r="H285" s="316" t="s">
        <v>145</v>
      </c>
      <c r="I285" s="320" t="str">
        <f t="shared" si="12"/>
        <v/>
      </c>
      <c r="J285" s="231"/>
      <c r="K285" s="231"/>
      <c r="L285" s="231"/>
      <c r="M285" s="231"/>
      <c r="N285" s="464"/>
      <c r="O285" s="351"/>
      <c r="P285" s="9"/>
    </row>
    <row r="286" spans="2:16" ht="15" x14ac:dyDescent="0.45">
      <c r="B286" s="7"/>
      <c r="C286" s="351"/>
      <c r="D286" s="361"/>
      <c r="E286" s="392"/>
      <c r="F286" s="361"/>
      <c r="G286" s="361"/>
      <c r="H286" s="316" t="s">
        <v>146</v>
      </c>
      <c r="I286" s="320" t="str">
        <f t="shared" si="12"/>
        <v/>
      </c>
      <c r="J286" s="231"/>
      <c r="K286" s="231"/>
      <c r="L286" s="231"/>
      <c r="M286" s="231"/>
      <c r="N286" s="464"/>
      <c r="O286" s="351"/>
      <c r="P286" s="9"/>
    </row>
    <row r="287" spans="2:16" ht="15" x14ac:dyDescent="0.45">
      <c r="B287" s="7"/>
      <c r="C287" s="351"/>
      <c r="D287" s="361"/>
      <c r="E287" s="392"/>
      <c r="F287" s="361"/>
      <c r="G287" s="361"/>
      <c r="H287" s="316" t="s">
        <v>147</v>
      </c>
      <c r="I287" s="320" t="str">
        <f t="shared" si="12"/>
        <v/>
      </c>
      <c r="J287" s="231"/>
      <c r="K287" s="231"/>
      <c r="L287" s="231"/>
      <c r="M287" s="231"/>
      <c r="N287" s="464"/>
      <c r="O287" s="351"/>
      <c r="P287" s="9"/>
    </row>
    <row r="288" spans="2:16" ht="15" x14ac:dyDescent="0.45">
      <c r="B288" s="7"/>
      <c r="C288" s="351"/>
      <c r="D288" s="361"/>
      <c r="E288" s="392"/>
      <c r="F288" s="361"/>
      <c r="G288" s="361"/>
      <c r="H288" s="316" t="s">
        <v>148</v>
      </c>
      <c r="I288" s="320" t="str">
        <f t="shared" si="12"/>
        <v/>
      </c>
      <c r="J288" s="231"/>
      <c r="K288" s="231"/>
      <c r="L288" s="231"/>
      <c r="M288" s="231"/>
      <c r="N288" s="464"/>
      <c r="O288" s="351"/>
      <c r="P288" s="9"/>
    </row>
    <row r="289" spans="2:16" ht="15" x14ac:dyDescent="0.45">
      <c r="B289" s="7"/>
      <c r="C289" s="351"/>
      <c r="D289" s="361"/>
      <c r="E289" s="392"/>
      <c r="F289" s="361"/>
      <c r="G289" s="361"/>
      <c r="H289" s="316" t="s">
        <v>149</v>
      </c>
      <c r="I289" s="320" t="str">
        <f t="shared" si="12"/>
        <v/>
      </c>
      <c r="J289" s="231"/>
      <c r="K289" s="231"/>
      <c r="L289" s="231"/>
      <c r="M289" s="231"/>
      <c r="N289" s="464"/>
      <c r="O289" s="351"/>
      <c r="P289" s="9"/>
    </row>
    <row r="290" spans="2:16" ht="15.6" thickBot="1" x14ac:dyDescent="0.5">
      <c r="B290" s="7"/>
      <c r="C290" s="352"/>
      <c r="D290" s="362"/>
      <c r="E290" s="418"/>
      <c r="F290" s="362"/>
      <c r="G290" s="362"/>
      <c r="H290" s="310" t="s">
        <v>268</v>
      </c>
      <c r="I290" s="321" t="str">
        <f t="shared" si="12"/>
        <v/>
      </c>
      <c r="J290" s="232"/>
      <c r="K290" s="232"/>
      <c r="L290" s="232"/>
      <c r="M290" s="232"/>
      <c r="N290" s="465"/>
      <c r="O290" s="352"/>
      <c r="P290" s="9"/>
    </row>
    <row r="291" spans="2:16" ht="15" x14ac:dyDescent="0.45">
      <c r="B291" s="7"/>
      <c r="C291" s="350" t="str">
        <f>IF($A$1&gt;13,14,"")</f>
        <v/>
      </c>
      <c r="D291" s="360" t="str">
        <f>IF('1'!D26&lt;&gt;"",'1'!D26,"")</f>
        <v/>
      </c>
      <c r="E291" s="417" t="str">
        <f>IF('1'!E26&lt;&gt;"",'1'!E26,"")&amp;CHAR(10)&amp;IF('1'!F26&lt;&gt;"",'1'!F26,"")&amp;CHAR(10)&amp;IF('1'!G26&lt;&gt;"",'1'!G26,"")&amp;CHAR(10)&amp;IF('1'!H26&lt;&gt;"",'1'!H26,"")&amp;CHAR(10)&amp;IF('1'!I26&lt;&gt;"",'1'!I26,"")</f>
        <v xml:space="preserve">
</v>
      </c>
      <c r="F291" s="360" t="str">
        <f>IF('3'!G83="[選択]","","【A】"&amp;'3'!G83&amp;"（"&amp;'3'!H84&amp;"）"&amp;CHAR(10))&amp;IF('3'!I83="[選択]","","【B】"&amp;'3'!I83&amp;"（"&amp;'3'!J84&amp;"）"&amp;CHAR(10))&amp;IF('3'!K83="実施済","【C】"&amp;'3'!K83&amp;"（"&amp;'3'!L84&amp;"）"&amp;CHAR(10),"")&amp;IF('3'!M83="実施済","【D】"&amp;'3'!M83&amp;"（"&amp;'3'!N84&amp;"）"&amp;CHAR(10),"")</f>
        <v/>
      </c>
      <c r="G291" s="360" t="str">
        <f>IF('4'!G84="[選択]","","【a】"&amp;'4'!G84&amp;"（"&amp;'4'!H85&amp;"）"&amp;CHAR(10))&amp;IF('4'!I84="[選択]","","【b】"&amp;'4'!I84&amp;"（"&amp;'4'!J85&amp;"）"&amp;CHAR(10))&amp;IF('4'!K84="[選択]","","【c】"&amp;'4'!K84&amp;"（"&amp;'4'!L85&amp;"）"&amp;CHAR(10))&amp;IF('4'!M84="[選択]","","【d】"&amp;'4'!M84&amp;"（"&amp;'4'!N85&amp;"）"&amp;CHAR(10))&amp;IF('4'!O84="[選択]","","【e】"&amp;'4'!O84&amp;"（"&amp;'4'!P85&amp;"）"&amp;CHAR(10))&amp;IF('4'!Q84="[選択]","","【f】"&amp;'4'!Q84&amp;"（"&amp;'4'!R85&amp;"）"&amp;CHAR(10))&amp;IF('4'!S84="[選択]","","【g】"&amp;'4'!S84&amp;"（"&amp;'4'!T85&amp;"）"&amp;CHAR(10))&amp;IF('4'!U84="[選択]","","【h】"&amp;'4'!U84&amp;"（"&amp;'4'!V85&amp;"）")</f>
        <v/>
      </c>
      <c r="H291" s="309" t="s">
        <v>46</v>
      </c>
      <c r="I291" s="319" t="str">
        <f t="shared" ref="I291:I311" si="13">IF(BG1&lt;&gt;"",BG1,"")</f>
        <v/>
      </c>
      <c r="J291" s="230"/>
      <c r="K291" s="230"/>
      <c r="L291" s="230"/>
      <c r="M291" s="230"/>
      <c r="N291" s="463" t="str">
        <f>'4'!X84</f>
        <v>[選択]</v>
      </c>
      <c r="O291" s="350" t="str">
        <f>IF(N291="（a）",$S$24,IF(N291="（b）",$S$25, IF(N291="（c）",$S$26, IF(N291="（d）",$S$27,""))))</f>
        <v/>
      </c>
      <c r="P291" s="9"/>
    </row>
    <row r="292" spans="2:16" ht="15" x14ac:dyDescent="0.45">
      <c r="B292" s="7"/>
      <c r="C292" s="351"/>
      <c r="D292" s="361"/>
      <c r="E292" s="392"/>
      <c r="F292" s="361"/>
      <c r="G292" s="361"/>
      <c r="H292" s="316" t="s">
        <v>47</v>
      </c>
      <c r="I292" s="320" t="str">
        <f t="shared" si="13"/>
        <v/>
      </c>
      <c r="J292" s="231"/>
      <c r="K292" s="231"/>
      <c r="L292" s="231"/>
      <c r="M292" s="231"/>
      <c r="N292" s="464"/>
      <c r="O292" s="351"/>
      <c r="P292" s="9"/>
    </row>
    <row r="293" spans="2:16" ht="15" x14ac:dyDescent="0.45">
      <c r="B293" s="7"/>
      <c r="C293" s="351"/>
      <c r="D293" s="361"/>
      <c r="E293" s="392"/>
      <c r="F293" s="361"/>
      <c r="G293" s="361"/>
      <c r="H293" s="316" t="s">
        <v>48</v>
      </c>
      <c r="I293" s="320" t="str">
        <f t="shared" si="13"/>
        <v/>
      </c>
      <c r="J293" s="231"/>
      <c r="K293" s="231"/>
      <c r="L293" s="231"/>
      <c r="M293" s="231"/>
      <c r="N293" s="464"/>
      <c r="O293" s="351"/>
      <c r="P293" s="9"/>
    </row>
    <row r="294" spans="2:16" ht="15" x14ac:dyDescent="0.45">
      <c r="B294" s="7"/>
      <c r="C294" s="351"/>
      <c r="D294" s="361"/>
      <c r="E294" s="392"/>
      <c r="F294" s="361"/>
      <c r="G294" s="361"/>
      <c r="H294" s="316" t="s">
        <v>49</v>
      </c>
      <c r="I294" s="320" t="str">
        <f t="shared" si="13"/>
        <v/>
      </c>
      <c r="J294" s="231"/>
      <c r="K294" s="231"/>
      <c r="L294" s="231"/>
      <c r="M294" s="231"/>
      <c r="N294" s="464"/>
      <c r="O294" s="351"/>
      <c r="P294" s="9"/>
    </row>
    <row r="295" spans="2:16" ht="15" x14ac:dyDescent="0.45">
      <c r="B295" s="7"/>
      <c r="C295" s="351"/>
      <c r="D295" s="361"/>
      <c r="E295" s="392"/>
      <c r="F295" s="361"/>
      <c r="G295" s="361"/>
      <c r="H295" s="316" t="s">
        <v>50</v>
      </c>
      <c r="I295" s="320" t="str">
        <f t="shared" si="13"/>
        <v/>
      </c>
      <c r="J295" s="231"/>
      <c r="K295" s="231"/>
      <c r="L295" s="231"/>
      <c r="M295" s="231"/>
      <c r="N295" s="464"/>
      <c r="O295" s="351"/>
      <c r="P295" s="9"/>
    </row>
    <row r="296" spans="2:16" ht="15" x14ac:dyDescent="0.45">
      <c r="B296" s="7"/>
      <c r="C296" s="351"/>
      <c r="D296" s="361"/>
      <c r="E296" s="392"/>
      <c r="F296" s="361"/>
      <c r="G296" s="361"/>
      <c r="H296" s="316" t="s">
        <v>51</v>
      </c>
      <c r="I296" s="320" t="str">
        <f t="shared" si="13"/>
        <v/>
      </c>
      <c r="J296" s="231"/>
      <c r="K296" s="231"/>
      <c r="L296" s="231"/>
      <c r="M296" s="231"/>
      <c r="N296" s="464"/>
      <c r="O296" s="351"/>
      <c r="P296" s="9"/>
    </row>
    <row r="297" spans="2:16" ht="15" x14ac:dyDescent="0.45">
      <c r="B297" s="7"/>
      <c r="C297" s="351"/>
      <c r="D297" s="361"/>
      <c r="E297" s="392"/>
      <c r="F297" s="361"/>
      <c r="G297" s="361"/>
      <c r="H297" s="316" t="s">
        <v>52</v>
      </c>
      <c r="I297" s="320" t="str">
        <f t="shared" si="13"/>
        <v/>
      </c>
      <c r="J297" s="231"/>
      <c r="K297" s="231"/>
      <c r="L297" s="231"/>
      <c r="M297" s="231"/>
      <c r="N297" s="464"/>
      <c r="O297" s="351"/>
      <c r="P297" s="9"/>
    </row>
    <row r="298" spans="2:16" ht="15" x14ac:dyDescent="0.45">
      <c r="B298" s="7"/>
      <c r="C298" s="351"/>
      <c r="D298" s="361"/>
      <c r="E298" s="392"/>
      <c r="F298" s="361"/>
      <c r="G298" s="361"/>
      <c r="H298" s="316" t="s">
        <v>53</v>
      </c>
      <c r="I298" s="320" t="str">
        <f t="shared" si="13"/>
        <v/>
      </c>
      <c r="J298" s="231"/>
      <c r="K298" s="231"/>
      <c r="L298" s="231"/>
      <c r="M298" s="231"/>
      <c r="N298" s="464"/>
      <c r="O298" s="351"/>
      <c r="P298" s="9"/>
    </row>
    <row r="299" spans="2:16" ht="15" x14ac:dyDescent="0.45">
      <c r="B299" s="7"/>
      <c r="C299" s="351"/>
      <c r="D299" s="361"/>
      <c r="E299" s="392"/>
      <c r="F299" s="361"/>
      <c r="G299" s="361"/>
      <c r="H299" s="316" t="s">
        <v>54</v>
      </c>
      <c r="I299" s="320" t="str">
        <f t="shared" si="13"/>
        <v/>
      </c>
      <c r="J299" s="231"/>
      <c r="K299" s="231"/>
      <c r="L299" s="231"/>
      <c r="M299" s="231"/>
      <c r="N299" s="464"/>
      <c r="O299" s="351"/>
      <c r="P299" s="9"/>
    </row>
    <row r="300" spans="2:16" ht="15" x14ac:dyDescent="0.45">
      <c r="B300" s="7"/>
      <c r="C300" s="351"/>
      <c r="D300" s="361"/>
      <c r="E300" s="392"/>
      <c r="F300" s="361"/>
      <c r="G300" s="361"/>
      <c r="H300" s="316" t="s">
        <v>55</v>
      </c>
      <c r="I300" s="320" t="str">
        <f t="shared" si="13"/>
        <v/>
      </c>
      <c r="J300" s="231"/>
      <c r="K300" s="231"/>
      <c r="L300" s="231"/>
      <c r="M300" s="231"/>
      <c r="N300" s="464"/>
      <c r="O300" s="351"/>
      <c r="P300" s="9"/>
    </row>
    <row r="301" spans="2:16" ht="15" x14ac:dyDescent="0.45">
      <c r="B301" s="7"/>
      <c r="C301" s="351"/>
      <c r="D301" s="361"/>
      <c r="E301" s="392"/>
      <c r="F301" s="361"/>
      <c r="G301" s="361"/>
      <c r="H301" s="316" t="s">
        <v>140</v>
      </c>
      <c r="I301" s="320" t="str">
        <f t="shared" si="13"/>
        <v/>
      </c>
      <c r="J301" s="231"/>
      <c r="K301" s="231"/>
      <c r="L301" s="231"/>
      <c r="M301" s="231"/>
      <c r="N301" s="464"/>
      <c r="O301" s="351"/>
      <c r="P301" s="9"/>
    </row>
    <row r="302" spans="2:16" ht="15" x14ac:dyDescent="0.45">
      <c r="B302" s="7"/>
      <c r="C302" s="351"/>
      <c r="D302" s="361"/>
      <c r="E302" s="392"/>
      <c r="F302" s="361"/>
      <c r="G302" s="361"/>
      <c r="H302" s="316" t="s">
        <v>141</v>
      </c>
      <c r="I302" s="320" t="str">
        <f t="shared" si="13"/>
        <v/>
      </c>
      <c r="J302" s="231"/>
      <c r="K302" s="231"/>
      <c r="L302" s="231"/>
      <c r="M302" s="231"/>
      <c r="N302" s="464"/>
      <c r="O302" s="351"/>
      <c r="P302" s="9"/>
    </row>
    <row r="303" spans="2:16" ht="15" x14ac:dyDescent="0.45">
      <c r="B303" s="7"/>
      <c r="C303" s="351"/>
      <c r="D303" s="361"/>
      <c r="E303" s="392"/>
      <c r="F303" s="361"/>
      <c r="G303" s="361"/>
      <c r="H303" s="316" t="s">
        <v>142</v>
      </c>
      <c r="I303" s="320" t="str">
        <f t="shared" si="13"/>
        <v/>
      </c>
      <c r="J303" s="231"/>
      <c r="K303" s="231"/>
      <c r="L303" s="231"/>
      <c r="M303" s="231"/>
      <c r="N303" s="464"/>
      <c r="O303" s="351"/>
      <c r="P303" s="9"/>
    </row>
    <row r="304" spans="2:16" ht="15" x14ac:dyDescent="0.45">
      <c r="B304" s="7"/>
      <c r="C304" s="351"/>
      <c r="D304" s="361"/>
      <c r="E304" s="392"/>
      <c r="F304" s="361"/>
      <c r="G304" s="361"/>
      <c r="H304" s="316" t="s">
        <v>143</v>
      </c>
      <c r="I304" s="320" t="str">
        <f t="shared" si="13"/>
        <v/>
      </c>
      <c r="J304" s="231"/>
      <c r="K304" s="231"/>
      <c r="L304" s="231"/>
      <c r="M304" s="231"/>
      <c r="N304" s="464"/>
      <c r="O304" s="351"/>
      <c r="P304" s="9"/>
    </row>
    <row r="305" spans="2:16" ht="15" x14ac:dyDescent="0.45">
      <c r="B305" s="7"/>
      <c r="C305" s="351"/>
      <c r="D305" s="361"/>
      <c r="E305" s="392"/>
      <c r="F305" s="361"/>
      <c r="G305" s="361"/>
      <c r="H305" s="316" t="s">
        <v>144</v>
      </c>
      <c r="I305" s="320" t="str">
        <f t="shared" si="13"/>
        <v/>
      </c>
      <c r="J305" s="231"/>
      <c r="K305" s="231"/>
      <c r="L305" s="231"/>
      <c r="M305" s="231"/>
      <c r="N305" s="464"/>
      <c r="O305" s="351"/>
      <c r="P305" s="9"/>
    </row>
    <row r="306" spans="2:16" ht="15" x14ac:dyDescent="0.45">
      <c r="B306" s="7"/>
      <c r="C306" s="351"/>
      <c r="D306" s="361"/>
      <c r="E306" s="392"/>
      <c r="F306" s="361"/>
      <c r="G306" s="361"/>
      <c r="H306" s="316" t="s">
        <v>145</v>
      </c>
      <c r="I306" s="320" t="str">
        <f t="shared" si="13"/>
        <v/>
      </c>
      <c r="J306" s="231"/>
      <c r="K306" s="231"/>
      <c r="L306" s="231"/>
      <c r="M306" s="231"/>
      <c r="N306" s="464"/>
      <c r="O306" s="351"/>
      <c r="P306" s="9"/>
    </row>
    <row r="307" spans="2:16" ht="15" x14ac:dyDescent="0.45">
      <c r="B307" s="7"/>
      <c r="C307" s="351"/>
      <c r="D307" s="361"/>
      <c r="E307" s="392"/>
      <c r="F307" s="361"/>
      <c r="G307" s="361"/>
      <c r="H307" s="316" t="s">
        <v>146</v>
      </c>
      <c r="I307" s="320" t="str">
        <f t="shared" si="13"/>
        <v/>
      </c>
      <c r="J307" s="231"/>
      <c r="K307" s="231"/>
      <c r="L307" s="231"/>
      <c r="M307" s="231"/>
      <c r="N307" s="464"/>
      <c r="O307" s="351"/>
      <c r="P307" s="9"/>
    </row>
    <row r="308" spans="2:16" ht="15" x14ac:dyDescent="0.45">
      <c r="B308" s="7"/>
      <c r="C308" s="351"/>
      <c r="D308" s="361"/>
      <c r="E308" s="392"/>
      <c r="F308" s="361"/>
      <c r="G308" s="361"/>
      <c r="H308" s="316" t="s">
        <v>147</v>
      </c>
      <c r="I308" s="320" t="str">
        <f t="shared" si="13"/>
        <v/>
      </c>
      <c r="J308" s="231"/>
      <c r="K308" s="231"/>
      <c r="L308" s="231"/>
      <c r="M308" s="231"/>
      <c r="N308" s="464"/>
      <c r="O308" s="351"/>
      <c r="P308" s="9"/>
    </row>
    <row r="309" spans="2:16" ht="15" x14ac:dyDescent="0.45">
      <c r="B309" s="7"/>
      <c r="C309" s="351"/>
      <c r="D309" s="361"/>
      <c r="E309" s="392"/>
      <c r="F309" s="361"/>
      <c r="G309" s="361"/>
      <c r="H309" s="316" t="s">
        <v>148</v>
      </c>
      <c r="I309" s="320" t="str">
        <f t="shared" si="13"/>
        <v/>
      </c>
      <c r="J309" s="231"/>
      <c r="K309" s="231"/>
      <c r="L309" s="231"/>
      <c r="M309" s="231"/>
      <c r="N309" s="464"/>
      <c r="O309" s="351"/>
      <c r="P309" s="9"/>
    </row>
    <row r="310" spans="2:16" ht="15" x14ac:dyDescent="0.45">
      <c r="B310" s="7"/>
      <c r="C310" s="351"/>
      <c r="D310" s="361"/>
      <c r="E310" s="392"/>
      <c r="F310" s="361"/>
      <c r="G310" s="361"/>
      <c r="H310" s="316" t="s">
        <v>149</v>
      </c>
      <c r="I310" s="320" t="str">
        <f t="shared" si="13"/>
        <v/>
      </c>
      <c r="J310" s="231"/>
      <c r="K310" s="231"/>
      <c r="L310" s="231"/>
      <c r="M310" s="231"/>
      <c r="N310" s="464"/>
      <c r="O310" s="351"/>
      <c r="P310" s="9"/>
    </row>
    <row r="311" spans="2:16" ht="15.6" thickBot="1" x14ac:dyDescent="0.5">
      <c r="B311" s="7"/>
      <c r="C311" s="352"/>
      <c r="D311" s="362"/>
      <c r="E311" s="418"/>
      <c r="F311" s="362"/>
      <c r="G311" s="362"/>
      <c r="H311" s="310" t="s">
        <v>268</v>
      </c>
      <c r="I311" s="321" t="str">
        <f t="shared" si="13"/>
        <v/>
      </c>
      <c r="J311" s="232"/>
      <c r="K311" s="232"/>
      <c r="L311" s="232"/>
      <c r="M311" s="232"/>
      <c r="N311" s="465"/>
      <c r="O311" s="352"/>
      <c r="P311" s="9"/>
    </row>
    <row r="312" spans="2:16" ht="15" x14ac:dyDescent="0.45">
      <c r="B312" s="7"/>
      <c r="C312" s="350" t="str">
        <f>IF($A$1&gt;14,15,"")</f>
        <v/>
      </c>
      <c r="D312" s="360" t="str">
        <f>IF('1'!D27&lt;&gt;"",'1'!D27,"")</f>
        <v/>
      </c>
      <c r="E312" s="417" t="str">
        <f>IF('1'!E27&lt;&gt;"",'1'!E27,"")&amp;CHAR(10)&amp;IF('1'!F27&lt;&gt;"",'1'!F27,"")&amp;CHAR(10)&amp;IF('1'!G27&lt;&gt;"",'1'!G27,"")&amp;CHAR(10)&amp;IF('1'!H27&lt;&gt;"",'1'!H27,"")&amp;CHAR(10)&amp;IF('1'!I27&lt;&gt;"",'1'!I27,"")</f>
        <v xml:space="preserve">
</v>
      </c>
      <c r="F312" s="360" t="str">
        <f>IF('3'!G88="[選択]","","【A】"&amp;'3'!G88&amp;"（"&amp;'3'!H89&amp;"）"&amp;CHAR(10))&amp;IF('3'!I88="[選択]","","【B】"&amp;'3'!I88&amp;"（"&amp;'3'!J89&amp;"）"&amp;CHAR(10))&amp;IF('3'!K88="実施済","【C】"&amp;'3'!K88&amp;"（"&amp;'3'!L89&amp;"）"&amp;CHAR(10),"")&amp;IF('3'!M88="実施済","【D】"&amp;'3'!M88&amp;"（"&amp;'3'!N89&amp;"）"&amp;CHAR(10),"")</f>
        <v/>
      </c>
      <c r="G312" s="360" t="str">
        <f>IF('4'!G89="[選択]","","【a】"&amp;'4'!G89&amp;"（"&amp;'4'!H90&amp;"）"&amp;CHAR(10))&amp;IF('4'!I89="[選択]","","【b】"&amp;'4'!I89&amp;"（"&amp;'4'!J90&amp;"）"&amp;CHAR(10))&amp;IF('4'!K89="[選択]","","【c】"&amp;'4'!K89&amp;"（"&amp;'4'!L90&amp;"）"&amp;CHAR(10))&amp;IF('4'!M89="[選択]","","【d】"&amp;'4'!M89&amp;"（"&amp;'4'!N90&amp;"）"&amp;CHAR(10))&amp;IF('4'!O89="[選択]","","【e】"&amp;'4'!O89&amp;"（"&amp;'4'!P90&amp;"）"&amp;CHAR(10))&amp;IF('4'!Q89="[選択]","","【f】"&amp;'4'!Q89&amp;"（"&amp;'4'!R90&amp;"）"&amp;CHAR(10))&amp;IF('4'!S89="[選択]","","【g】"&amp;'4'!S89&amp;"（"&amp;'4'!T90&amp;"）"&amp;CHAR(10))&amp;IF('4'!U89="[選択]","","【h】"&amp;'4'!U89&amp;"（"&amp;'4'!V90&amp;"）")</f>
        <v/>
      </c>
      <c r="H312" s="309" t="s">
        <v>46</v>
      </c>
      <c r="I312" s="319" t="str">
        <f t="shared" ref="I312:I332" si="14">IF(BJ1&lt;&gt;"",BJ1,"")</f>
        <v/>
      </c>
      <c r="J312" s="230"/>
      <c r="K312" s="230"/>
      <c r="L312" s="230"/>
      <c r="M312" s="230"/>
      <c r="N312" s="463" t="str">
        <f>'4'!X89</f>
        <v>[選択]</v>
      </c>
      <c r="O312" s="350" t="str">
        <f>IF(N312="（a）",$S$24,IF(N312="（b）",$S$25, IF(N312="（c）",$S$26, IF(N312="（d）",$S$27,""))))</f>
        <v/>
      </c>
      <c r="P312" s="9"/>
    </row>
    <row r="313" spans="2:16" ht="15" x14ac:dyDescent="0.45">
      <c r="B313" s="7"/>
      <c r="C313" s="351"/>
      <c r="D313" s="361"/>
      <c r="E313" s="392"/>
      <c r="F313" s="361"/>
      <c r="G313" s="361"/>
      <c r="H313" s="316" t="s">
        <v>47</v>
      </c>
      <c r="I313" s="320" t="str">
        <f t="shared" si="14"/>
        <v/>
      </c>
      <c r="J313" s="231"/>
      <c r="K313" s="231"/>
      <c r="L313" s="231"/>
      <c r="M313" s="231"/>
      <c r="N313" s="464"/>
      <c r="O313" s="351"/>
      <c r="P313" s="9"/>
    </row>
    <row r="314" spans="2:16" ht="15" x14ac:dyDescent="0.45">
      <c r="B314" s="7"/>
      <c r="C314" s="351"/>
      <c r="D314" s="361"/>
      <c r="E314" s="392"/>
      <c r="F314" s="361"/>
      <c r="G314" s="361"/>
      <c r="H314" s="316" t="s">
        <v>48</v>
      </c>
      <c r="I314" s="320" t="str">
        <f t="shared" si="14"/>
        <v/>
      </c>
      <c r="J314" s="231"/>
      <c r="K314" s="231"/>
      <c r="L314" s="231"/>
      <c r="M314" s="231"/>
      <c r="N314" s="464"/>
      <c r="O314" s="351"/>
      <c r="P314" s="9"/>
    </row>
    <row r="315" spans="2:16" ht="15" x14ac:dyDescent="0.45">
      <c r="B315" s="7"/>
      <c r="C315" s="351"/>
      <c r="D315" s="361"/>
      <c r="E315" s="392"/>
      <c r="F315" s="361"/>
      <c r="G315" s="361"/>
      <c r="H315" s="316" t="s">
        <v>49</v>
      </c>
      <c r="I315" s="320" t="str">
        <f t="shared" si="14"/>
        <v/>
      </c>
      <c r="J315" s="231"/>
      <c r="K315" s="231"/>
      <c r="L315" s="231"/>
      <c r="M315" s="231"/>
      <c r="N315" s="464"/>
      <c r="O315" s="351"/>
      <c r="P315" s="9"/>
    </row>
    <row r="316" spans="2:16" ht="15" x14ac:dyDescent="0.45">
      <c r="B316" s="7"/>
      <c r="C316" s="351"/>
      <c r="D316" s="361"/>
      <c r="E316" s="392"/>
      <c r="F316" s="361"/>
      <c r="G316" s="361"/>
      <c r="H316" s="316" t="s">
        <v>50</v>
      </c>
      <c r="I316" s="320" t="str">
        <f t="shared" si="14"/>
        <v/>
      </c>
      <c r="J316" s="231"/>
      <c r="K316" s="231"/>
      <c r="L316" s="231"/>
      <c r="M316" s="231"/>
      <c r="N316" s="464"/>
      <c r="O316" s="351"/>
      <c r="P316" s="9"/>
    </row>
    <row r="317" spans="2:16" ht="15" x14ac:dyDescent="0.45">
      <c r="B317" s="7"/>
      <c r="C317" s="351"/>
      <c r="D317" s="361"/>
      <c r="E317" s="392"/>
      <c r="F317" s="361"/>
      <c r="G317" s="361"/>
      <c r="H317" s="316" t="s">
        <v>51</v>
      </c>
      <c r="I317" s="320" t="str">
        <f t="shared" si="14"/>
        <v/>
      </c>
      <c r="J317" s="231"/>
      <c r="K317" s="231"/>
      <c r="L317" s="231"/>
      <c r="M317" s="231"/>
      <c r="N317" s="464"/>
      <c r="O317" s="351"/>
      <c r="P317" s="9"/>
    </row>
    <row r="318" spans="2:16" ht="15" x14ac:dyDescent="0.45">
      <c r="B318" s="7"/>
      <c r="C318" s="351"/>
      <c r="D318" s="361"/>
      <c r="E318" s="392"/>
      <c r="F318" s="361"/>
      <c r="G318" s="361"/>
      <c r="H318" s="316" t="s">
        <v>52</v>
      </c>
      <c r="I318" s="320" t="str">
        <f t="shared" si="14"/>
        <v/>
      </c>
      <c r="J318" s="231"/>
      <c r="K318" s="231"/>
      <c r="L318" s="231"/>
      <c r="M318" s="231"/>
      <c r="N318" s="464"/>
      <c r="O318" s="351"/>
      <c r="P318" s="9"/>
    </row>
    <row r="319" spans="2:16" ht="15" x14ac:dyDescent="0.45">
      <c r="B319" s="7"/>
      <c r="C319" s="351"/>
      <c r="D319" s="361"/>
      <c r="E319" s="392"/>
      <c r="F319" s="361"/>
      <c r="G319" s="361"/>
      <c r="H319" s="316" t="s">
        <v>53</v>
      </c>
      <c r="I319" s="320" t="str">
        <f t="shared" si="14"/>
        <v/>
      </c>
      <c r="J319" s="231"/>
      <c r="K319" s="231"/>
      <c r="L319" s="231"/>
      <c r="M319" s="231"/>
      <c r="N319" s="464"/>
      <c r="O319" s="351"/>
      <c r="P319" s="9"/>
    </row>
    <row r="320" spans="2:16" ht="15" x14ac:dyDescent="0.45">
      <c r="B320" s="7"/>
      <c r="C320" s="351"/>
      <c r="D320" s="361"/>
      <c r="E320" s="392"/>
      <c r="F320" s="361"/>
      <c r="G320" s="361"/>
      <c r="H320" s="316" t="s">
        <v>54</v>
      </c>
      <c r="I320" s="320" t="str">
        <f t="shared" si="14"/>
        <v/>
      </c>
      <c r="J320" s="231"/>
      <c r="K320" s="231"/>
      <c r="L320" s="231"/>
      <c r="M320" s="231"/>
      <c r="N320" s="464"/>
      <c r="O320" s="351"/>
      <c r="P320" s="9"/>
    </row>
    <row r="321" spans="2:16" ht="15" x14ac:dyDescent="0.45">
      <c r="B321" s="7"/>
      <c r="C321" s="351"/>
      <c r="D321" s="361"/>
      <c r="E321" s="392"/>
      <c r="F321" s="361"/>
      <c r="G321" s="361"/>
      <c r="H321" s="316" t="s">
        <v>55</v>
      </c>
      <c r="I321" s="320" t="str">
        <f t="shared" si="14"/>
        <v/>
      </c>
      <c r="J321" s="231"/>
      <c r="K321" s="231"/>
      <c r="L321" s="231"/>
      <c r="M321" s="231"/>
      <c r="N321" s="464"/>
      <c r="O321" s="351"/>
      <c r="P321" s="9"/>
    </row>
    <row r="322" spans="2:16" ht="15" x14ac:dyDescent="0.45">
      <c r="B322" s="7"/>
      <c r="C322" s="351"/>
      <c r="D322" s="361"/>
      <c r="E322" s="392"/>
      <c r="F322" s="361"/>
      <c r="G322" s="361"/>
      <c r="H322" s="316" t="s">
        <v>140</v>
      </c>
      <c r="I322" s="320" t="str">
        <f t="shared" si="14"/>
        <v/>
      </c>
      <c r="J322" s="231"/>
      <c r="K322" s="231"/>
      <c r="L322" s="231"/>
      <c r="M322" s="231"/>
      <c r="N322" s="464"/>
      <c r="O322" s="351"/>
      <c r="P322" s="9"/>
    </row>
    <row r="323" spans="2:16" ht="15" x14ac:dyDescent="0.45">
      <c r="B323" s="7"/>
      <c r="C323" s="351"/>
      <c r="D323" s="361"/>
      <c r="E323" s="392"/>
      <c r="F323" s="361"/>
      <c r="G323" s="361"/>
      <c r="H323" s="316" t="s">
        <v>141</v>
      </c>
      <c r="I323" s="320" t="str">
        <f t="shared" si="14"/>
        <v/>
      </c>
      <c r="J323" s="231"/>
      <c r="K323" s="231"/>
      <c r="L323" s="231"/>
      <c r="M323" s="231"/>
      <c r="N323" s="464"/>
      <c r="O323" s="351"/>
      <c r="P323" s="9"/>
    </row>
    <row r="324" spans="2:16" ht="15" x14ac:dyDescent="0.45">
      <c r="B324" s="7"/>
      <c r="C324" s="351"/>
      <c r="D324" s="361"/>
      <c r="E324" s="392"/>
      <c r="F324" s="361"/>
      <c r="G324" s="361"/>
      <c r="H324" s="316" t="s">
        <v>142</v>
      </c>
      <c r="I324" s="320" t="str">
        <f t="shared" si="14"/>
        <v/>
      </c>
      <c r="J324" s="231"/>
      <c r="K324" s="231"/>
      <c r="L324" s="231"/>
      <c r="M324" s="231"/>
      <c r="N324" s="464"/>
      <c r="O324" s="351"/>
      <c r="P324" s="9"/>
    </row>
    <row r="325" spans="2:16" ht="15" x14ac:dyDescent="0.45">
      <c r="B325" s="7"/>
      <c r="C325" s="351"/>
      <c r="D325" s="361"/>
      <c r="E325" s="392"/>
      <c r="F325" s="361"/>
      <c r="G325" s="361"/>
      <c r="H325" s="316" t="s">
        <v>143</v>
      </c>
      <c r="I325" s="320" t="str">
        <f t="shared" si="14"/>
        <v/>
      </c>
      <c r="J325" s="231"/>
      <c r="K325" s="231"/>
      <c r="L325" s="231"/>
      <c r="M325" s="231"/>
      <c r="N325" s="464"/>
      <c r="O325" s="351"/>
      <c r="P325" s="9"/>
    </row>
    <row r="326" spans="2:16" ht="15" x14ac:dyDescent="0.45">
      <c r="B326" s="7"/>
      <c r="C326" s="351"/>
      <c r="D326" s="361"/>
      <c r="E326" s="392"/>
      <c r="F326" s="361"/>
      <c r="G326" s="361"/>
      <c r="H326" s="316" t="s">
        <v>144</v>
      </c>
      <c r="I326" s="320" t="str">
        <f t="shared" si="14"/>
        <v/>
      </c>
      <c r="J326" s="231"/>
      <c r="K326" s="231"/>
      <c r="L326" s="231"/>
      <c r="M326" s="231"/>
      <c r="N326" s="464"/>
      <c r="O326" s="351"/>
      <c r="P326" s="9"/>
    </row>
    <row r="327" spans="2:16" ht="15" x14ac:dyDescent="0.45">
      <c r="B327" s="7"/>
      <c r="C327" s="351"/>
      <c r="D327" s="361"/>
      <c r="E327" s="392"/>
      <c r="F327" s="361"/>
      <c r="G327" s="361"/>
      <c r="H327" s="316" t="s">
        <v>145</v>
      </c>
      <c r="I327" s="320" t="str">
        <f t="shared" si="14"/>
        <v/>
      </c>
      <c r="J327" s="231"/>
      <c r="K327" s="231"/>
      <c r="L327" s="231"/>
      <c r="M327" s="231"/>
      <c r="N327" s="464"/>
      <c r="O327" s="351"/>
      <c r="P327" s="9"/>
    </row>
    <row r="328" spans="2:16" ht="15" x14ac:dyDescent="0.45">
      <c r="B328" s="7"/>
      <c r="C328" s="351"/>
      <c r="D328" s="361"/>
      <c r="E328" s="392"/>
      <c r="F328" s="361"/>
      <c r="G328" s="361"/>
      <c r="H328" s="316" t="s">
        <v>146</v>
      </c>
      <c r="I328" s="320" t="str">
        <f t="shared" si="14"/>
        <v/>
      </c>
      <c r="J328" s="231"/>
      <c r="K328" s="231"/>
      <c r="L328" s="231"/>
      <c r="M328" s="231"/>
      <c r="N328" s="464"/>
      <c r="O328" s="351"/>
      <c r="P328" s="9"/>
    </row>
    <row r="329" spans="2:16" ht="15" x14ac:dyDescent="0.45">
      <c r="B329" s="7"/>
      <c r="C329" s="351"/>
      <c r="D329" s="361"/>
      <c r="E329" s="392"/>
      <c r="F329" s="361"/>
      <c r="G329" s="361"/>
      <c r="H329" s="316" t="s">
        <v>147</v>
      </c>
      <c r="I329" s="320" t="str">
        <f t="shared" si="14"/>
        <v/>
      </c>
      <c r="J329" s="231"/>
      <c r="K329" s="231"/>
      <c r="L329" s="231"/>
      <c r="M329" s="231"/>
      <c r="N329" s="464"/>
      <c r="O329" s="351"/>
      <c r="P329" s="9"/>
    </row>
    <row r="330" spans="2:16" ht="15" x14ac:dyDescent="0.45">
      <c r="B330" s="7"/>
      <c r="C330" s="351"/>
      <c r="D330" s="361"/>
      <c r="E330" s="392"/>
      <c r="F330" s="361"/>
      <c r="G330" s="361"/>
      <c r="H330" s="316" t="s">
        <v>148</v>
      </c>
      <c r="I330" s="320" t="str">
        <f t="shared" si="14"/>
        <v/>
      </c>
      <c r="J330" s="231"/>
      <c r="K330" s="231"/>
      <c r="L330" s="231"/>
      <c r="M330" s="231"/>
      <c r="N330" s="464"/>
      <c r="O330" s="351"/>
      <c r="P330" s="9"/>
    </row>
    <row r="331" spans="2:16" ht="15" x14ac:dyDescent="0.45">
      <c r="B331" s="7"/>
      <c r="C331" s="351"/>
      <c r="D331" s="361"/>
      <c r="E331" s="392"/>
      <c r="F331" s="361"/>
      <c r="G331" s="361"/>
      <c r="H331" s="316" t="s">
        <v>149</v>
      </c>
      <c r="I331" s="320" t="str">
        <f t="shared" si="14"/>
        <v/>
      </c>
      <c r="J331" s="231"/>
      <c r="K331" s="231"/>
      <c r="L331" s="231"/>
      <c r="M331" s="231"/>
      <c r="N331" s="464"/>
      <c r="O331" s="351"/>
      <c r="P331" s="9"/>
    </row>
    <row r="332" spans="2:16" ht="15.6" thickBot="1" x14ac:dyDescent="0.5">
      <c r="B332" s="7"/>
      <c r="C332" s="352"/>
      <c r="D332" s="362"/>
      <c r="E332" s="418"/>
      <c r="F332" s="362"/>
      <c r="G332" s="362"/>
      <c r="H332" s="310" t="s">
        <v>268</v>
      </c>
      <c r="I332" s="321" t="str">
        <f t="shared" si="14"/>
        <v/>
      </c>
      <c r="J332" s="232"/>
      <c r="K332" s="232"/>
      <c r="L332" s="232"/>
      <c r="M332" s="232"/>
      <c r="N332" s="465"/>
      <c r="O332" s="352"/>
      <c r="P332" s="9"/>
    </row>
    <row r="333" spans="2:16" ht="15" x14ac:dyDescent="0.45">
      <c r="B333" s="7"/>
      <c r="C333" s="350" t="str">
        <f>IF($A$1&gt;15,16,"")</f>
        <v/>
      </c>
      <c r="D333" s="360" t="str">
        <f>IF('1'!D28&lt;&gt;"",'1'!D28,"")</f>
        <v/>
      </c>
      <c r="E333" s="417" t="str">
        <f>IF('1'!E28&lt;&gt;"",'1'!E28,"")&amp;CHAR(10)&amp;IF('1'!F28&lt;&gt;"",'1'!F28,"")&amp;CHAR(10)&amp;IF('1'!G28&lt;&gt;"",'1'!G28,"")&amp;CHAR(10)&amp;IF('1'!H28&lt;&gt;"",'1'!H28,"")&amp;CHAR(10)&amp;IF('1'!I28&lt;&gt;"",'1'!I28,"")</f>
        <v xml:space="preserve">
</v>
      </c>
      <c r="F333" s="360" t="str">
        <f>IF('3'!G93="[選択]","","【A】"&amp;'3'!G93&amp;"（"&amp;'3'!H94&amp;"）"&amp;CHAR(10))&amp;IF('3'!I93="[選択]","","【B】"&amp;'3'!I93&amp;"（"&amp;'3'!J94&amp;"）"&amp;CHAR(10))&amp;IF('3'!K93="実施済","【C】"&amp;'3'!K93&amp;"（"&amp;'3'!L94&amp;"）"&amp;CHAR(10),"")&amp;IF('3'!M93="実施済","【D】"&amp;'3'!M93&amp;"（"&amp;'3'!N94&amp;"）"&amp;CHAR(10),"")</f>
        <v/>
      </c>
      <c r="G333" s="360" t="str">
        <f>IF('4'!G94="[選択]","","【a】"&amp;'4'!G94&amp;"（"&amp;'4'!H95&amp;"）"&amp;CHAR(10))&amp;IF('4'!I94="[選択]","","【b】"&amp;'4'!I94&amp;"（"&amp;'4'!J95&amp;"）"&amp;CHAR(10))&amp;IF('4'!K94="[選択]","","【c】"&amp;'4'!K94&amp;"（"&amp;'4'!L95&amp;"）"&amp;CHAR(10))&amp;IF('4'!M94="[選択]","","【d】"&amp;'4'!M94&amp;"（"&amp;'4'!N95&amp;"）"&amp;CHAR(10))&amp;IF('4'!O94="[選択]","","【e】"&amp;'4'!O94&amp;"（"&amp;'4'!P95&amp;"）"&amp;CHAR(10))&amp;IF('4'!Q94="[選択]","","【f】"&amp;'4'!Q94&amp;"（"&amp;'4'!R95&amp;"）"&amp;CHAR(10))&amp;IF('4'!S94="[選択]","","【g】"&amp;'4'!S94&amp;"（"&amp;'4'!T95&amp;"）"&amp;CHAR(10))&amp;IF('4'!U94="[選択]","","【h】"&amp;'4'!U94&amp;"（"&amp;'4'!V95&amp;"）")</f>
        <v/>
      </c>
      <c r="H333" s="309" t="s">
        <v>46</v>
      </c>
      <c r="I333" s="319" t="str">
        <f t="shared" ref="I333:I353" si="15">IF(BM1&lt;&gt;"",BM1,"")</f>
        <v/>
      </c>
      <c r="J333" s="230"/>
      <c r="K333" s="230"/>
      <c r="L333" s="230"/>
      <c r="M333" s="230"/>
      <c r="N333" s="463" t="str">
        <f>'4'!X94</f>
        <v>[選択]</v>
      </c>
      <c r="O333" s="350" t="str">
        <f>IF(N333="（a）",$S$24,IF(N333="（b）",$S$25, IF(N333="（c）",$S$26, IF(N333="（d）",$S$27,""))))</f>
        <v/>
      </c>
      <c r="P333" s="9"/>
    </row>
    <row r="334" spans="2:16" ht="15" x14ac:dyDescent="0.45">
      <c r="B334" s="7"/>
      <c r="C334" s="351"/>
      <c r="D334" s="361"/>
      <c r="E334" s="392"/>
      <c r="F334" s="361"/>
      <c r="G334" s="361"/>
      <c r="H334" s="316" t="s">
        <v>47</v>
      </c>
      <c r="I334" s="320" t="str">
        <f t="shared" si="15"/>
        <v/>
      </c>
      <c r="J334" s="231"/>
      <c r="K334" s="231"/>
      <c r="L334" s="231"/>
      <c r="M334" s="231"/>
      <c r="N334" s="464"/>
      <c r="O334" s="351"/>
      <c r="P334" s="9"/>
    </row>
    <row r="335" spans="2:16" ht="15" x14ac:dyDescent="0.45">
      <c r="B335" s="7"/>
      <c r="C335" s="351"/>
      <c r="D335" s="361"/>
      <c r="E335" s="392"/>
      <c r="F335" s="361"/>
      <c r="G335" s="361"/>
      <c r="H335" s="316" t="s">
        <v>48</v>
      </c>
      <c r="I335" s="320" t="str">
        <f t="shared" si="15"/>
        <v/>
      </c>
      <c r="J335" s="231"/>
      <c r="K335" s="231"/>
      <c r="L335" s="231"/>
      <c r="M335" s="231"/>
      <c r="N335" s="464"/>
      <c r="O335" s="351"/>
      <c r="P335" s="9"/>
    </row>
    <row r="336" spans="2:16" ht="15" x14ac:dyDescent="0.45">
      <c r="B336" s="7"/>
      <c r="C336" s="351"/>
      <c r="D336" s="361"/>
      <c r="E336" s="392"/>
      <c r="F336" s="361"/>
      <c r="G336" s="361"/>
      <c r="H336" s="316" t="s">
        <v>49</v>
      </c>
      <c r="I336" s="320" t="str">
        <f t="shared" si="15"/>
        <v/>
      </c>
      <c r="J336" s="231"/>
      <c r="K336" s="231"/>
      <c r="L336" s="231"/>
      <c r="M336" s="231"/>
      <c r="N336" s="464"/>
      <c r="O336" s="351"/>
      <c r="P336" s="9"/>
    </row>
    <row r="337" spans="2:16" ht="15" x14ac:dyDescent="0.45">
      <c r="B337" s="7"/>
      <c r="C337" s="351"/>
      <c r="D337" s="361"/>
      <c r="E337" s="392"/>
      <c r="F337" s="361"/>
      <c r="G337" s="361"/>
      <c r="H337" s="316" t="s">
        <v>50</v>
      </c>
      <c r="I337" s="320" t="str">
        <f t="shared" si="15"/>
        <v/>
      </c>
      <c r="J337" s="231"/>
      <c r="K337" s="231"/>
      <c r="L337" s="231"/>
      <c r="M337" s="231"/>
      <c r="N337" s="464"/>
      <c r="O337" s="351"/>
      <c r="P337" s="9"/>
    </row>
    <row r="338" spans="2:16" ht="15" x14ac:dyDescent="0.45">
      <c r="B338" s="7"/>
      <c r="C338" s="351"/>
      <c r="D338" s="361"/>
      <c r="E338" s="392"/>
      <c r="F338" s="361"/>
      <c r="G338" s="361"/>
      <c r="H338" s="316" t="s">
        <v>51</v>
      </c>
      <c r="I338" s="320" t="str">
        <f t="shared" si="15"/>
        <v/>
      </c>
      <c r="J338" s="231"/>
      <c r="K338" s="231"/>
      <c r="L338" s="231"/>
      <c r="M338" s="231"/>
      <c r="N338" s="464"/>
      <c r="O338" s="351"/>
      <c r="P338" s="9"/>
    </row>
    <row r="339" spans="2:16" ht="15" x14ac:dyDescent="0.45">
      <c r="B339" s="7"/>
      <c r="C339" s="351"/>
      <c r="D339" s="361"/>
      <c r="E339" s="392"/>
      <c r="F339" s="361"/>
      <c r="G339" s="361"/>
      <c r="H339" s="316" t="s">
        <v>52</v>
      </c>
      <c r="I339" s="320" t="str">
        <f t="shared" si="15"/>
        <v/>
      </c>
      <c r="J339" s="231"/>
      <c r="K339" s="231"/>
      <c r="L339" s="231"/>
      <c r="M339" s="231"/>
      <c r="N339" s="464"/>
      <c r="O339" s="351"/>
      <c r="P339" s="9"/>
    </row>
    <row r="340" spans="2:16" ht="15" x14ac:dyDescent="0.45">
      <c r="B340" s="7"/>
      <c r="C340" s="351"/>
      <c r="D340" s="361"/>
      <c r="E340" s="392"/>
      <c r="F340" s="361"/>
      <c r="G340" s="361"/>
      <c r="H340" s="316" t="s">
        <v>53</v>
      </c>
      <c r="I340" s="320" t="str">
        <f t="shared" si="15"/>
        <v/>
      </c>
      <c r="J340" s="231"/>
      <c r="K340" s="231"/>
      <c r="L340" s="231"/>
      <c r="M340" s="231"/>
      <c r="N340" s="464"/>
      <c r="O340" s="351"/>
      <c r="P340" s="9"/>
    </row>
    <row r="341" spans="2:16" ht="15" x14ac:dyDescent="0.45">
      <c r="B341" s="7"/>
      <c r="C341" s="351"/>
      <c r="D341" s="361"/>
      <c r="E341" s="392"/>
      <c r="F341" s="361"/>
      <c r="G341" s="361"/>
      <c r="H341" s="316" t="s">
        <v>54</v>
      </c>
      <c r="I341" s="320" t="str">
        <f t="shared" si="15"/>
        <v/>
      </c>
      <c r="J341" s="231"/>
      <c r="K341" s="231"/>
      <c r="L341" s="231"/>
      <c r="M341" s="231"/>
      <c r="N341" s="464"/>
      <c r="O341" s="351"/>
      <c r="P341" s="9"/>
    </row>
    <row r="342" spans="2:16" ht="15" x14ac:dyDescent="0.45">
      <c r="B342" s="7"/>
      <c r="C342" s="351"/>
      <c r="D342" s="361"/>
      <c r="E342" s="392"/>
      <c r="F342" s="361"/>
      <c r="G342" s="361"/>
      <c r="H342" s="316" t="s">
        <v>55</v>
      </c>
      <c r="I342" s="320" t="str">
        <f t="shared" si="15"/>
        <v/>
      </c>
      <c r="J342" s="231"/>
      <c r="K342" s="231"/>
      <c r="L342" s="231"/>
      <c r="M342" s="231"/>
      <c r="N342" s="464"/>
      <c r="O342" s="351"/>
      <c r="P342" s="9"/>
    </row>
    <row r="343" spans="2:16" ht="15" x14ac:dyDescent="0.45">
      <c r="B343" s="7"/>
      <c r="C343" s="351"/>
      <c r="D343" s="361"/>
      <c r="E343" s="392"/>
      <c r="F343" s="361"/>
      <c r="G343" s="361"/>
      <c r="H343" s="316" t="s">
        <v>140</v>
      </c>
      <c r="I343" s="320" t="str">
        <f t="shared" si="15"/>
        <v/>
      </c>
      <c r="J343" s="231"/>
      <c r="K343" s="231"/>
      <c r="L343" s="231"/>
      <c r="M343" s="231"/>
      <c r="N343" s="464"/>
      <c r="O343" s="351"/>
      <c r="P343" s="9"/>
    </row>
    <row r="344" spans="2:16" ht="15" x14ac:dyDescent="0.45">
      <c r="B344" s="7"/>
      <c r="C344" s="351"/>
      <c r="D344" s="361"/>
      <c r="E344" s="392"/>
      <c r="F344" s="361"/>
      <c r="G344" s="361"/>
      <c r="H344" s="316" t="s">
        <v>141</v>
      </c>
      <c r="I344" s="320" t="str">
        <f t="shared" si="15"/>
        <v/>
      </c>
      <c r="J344" s="231"/>
      <c r="K344" s="231"/>
      <c r="L344" s="231"/>
      <c r="M344" s="231"/>
      <c r="N344" s="464"/>
      <c r="O344" s="351"/>
      <c r="P344" s="9"/>
    </row>
    <row r="345" spans="2:16" ht="15" x14ac:dyDescent="0.45">
      <c r="B345" s="7"/>
      <c r="C345" s="351"/>
      <c r="D345" s="361"/>
      <c r="E345" s="392"/>
      <c r="F345" s="361"/>
      <c r="G345" s="361"/>
      <c r="H345" s="316" t="s">
        <v>142</v>
      </c>
      <c r="I345" s="320" t="str">
        <f t="shared" si="15"/>
        <v/>
      </c>
      <c r="J345" s="231"/>
      <c r="K345" s="231"/>
      <c r="L345" s="231"/>
      <c r="M345" s="231"/>
      <c r="N345" s="464"/>
      <c r="O345" s="351"/>
      <c r="P345" s="9"/>
    </row>
    <row r="346" spans="2:16" ht="15" x14ac:dyDescent="0.45">
      <c r="B346" s="7"/>
      <c r="C346" s="351"/>
      <c r="D346" s="361"/>
      <c r="E346" s="392"/>
      <c r="F346" s="361"/>
      <c r="G346" s="361"/>
      <c r="H346" s="316" t="s">
        <v>143</v>
      </c>
      <c r="I346" s="320" t="str">
        <f t="shared" si="15"/>
        <v/>
      </c>
      <c r="J346" s="231"/>
      <c r="K346" s="231"/>
      <c r="L346" s="231"/>
      <c r="M346" s="231"/>
      <c r="N346" s="464"/>
      <c r="O346" s="351"/>
      <c r="P346" s="9"/>
    </row>
    <row r="347" spans="2:16" ht="15" x14ac:dyDescent="0.45">
      <c r="B347" s="7"/>
      <c r="C347" s="351"/>
      <c r="D347" s="361"/>
      <c r="E347" s="392"/>
      <c r="F347" s="361"/>
      <c r="G347" s="361"/>
      <c r="H347" s="316" t="s">
        <v>144</v>
      </c>
      <c r="I347" s="320" t="str">
        <f t="shared" si="15"/>
        <v/>
      </c>
      <c r="J347" s="231"/>
      <c r="K347" s="231"/>
      <c r="L347" s="231"/>
      <c r="M347" s="231"/>
      <c r="N347" s="464"/>
      <c r="O347" s="351"/>
      <c r="P347" s="9"/>
    </row>
    <row r="348" spans="2:16" ht="15" x14ac:dyDescent="0.45">
      <c r="B348" s="7"/>
      <c r="C348" s="351"/>
      <c r="D348" s="361"/>
      <c r="E348" s="392"/>
      <c r="F348" s="361"/>
      <c r="G348" s="361"/>
      <c r="H348" s="316" t="s">
        <v>145</v>
      </c>
      <c r="I348" s="320" t="str">
        <f t="shared" si="15"/>
        <v/>
      </c>
      <c r="J348" s="231"/>
      <c r="K348" s="231"/>
      <c r="L348" s="231"/>
      <c r="M348" s="231"/>
      <c r="N348" s="464"/>
      <c r="O348" s="351"/>
      <c r="P348" s="9"/>
    </row>
    <row r="349" spans="2:16" ht="15" x14ac:dyDescent="0.45">
      <c r="B349" s="7"/>
      <c r="C349" s="351"/>
      <c r="D349" s="361"/>
      <c r="E349" s="392"/>
      <c r="F349" s="361"/>
      <c r="G349" s="361"/>
      <c r="H349" s="316" t="s">
        <v>146</v>
      </c>
      <c r="I349" s="320" t="str">
        <f t="shared" si="15"/>
        <v/>
      </c>
      <c r="J349" s="231"/>
      <c r="K349" s="231"/>
      <c r="L349" s="231"/>
      <c r="M349" s="231"/>
      <c r="N349" s="464"/>
      <c r="O349" s="351"/>
      <c r="P349" s="9"/>
    </row>
    <row r="350" spans="2:16" ht="15" x14ac:dyDescent="0.45">
      <c r="B350" s="7"/>
      <c r="C350" s="351"/>
      <c r="D350" s="361"/>
      <c r="E350" s="392"/>
      <c r="F350" s="361"/>
      <c r="G350" s="361"/>
      <c r="H350" s="316" t="s">
        <v>147</v>
      </c>
      <c r="I350" s="320" t="str">
        <f t="shared" si="15"/>
        <v/>
      </c>
      <c r="J350" s="231"/>
      <c r="K350" s="231"/>
      <c r="L350" s="231"/>
      <c r="M350" s="231"/>
      <c r="N350" s="464"/>
      <c r="O350" s="351"/>
      <c r="P350" s="9"/>
    </row>
    <row r="351" spans="2:16" ht="15" x14ac:dyDescent="0.45">
      <c r="B351" s="7"/>
      <c r="C351" s="351"/>
      <c r="D351" s="361"/>
      <c r="E351" s="392"/>
      <c r="F351" s="361"/>
      <c r="G351" s="361"/>
      <c r="H351" s="316" t="s">
        <v>148</v>
      </c>
      <c r="I351" s="320" t="str">
        <f t="shared" si="15"/>
        <v/>
      </c>
      <c r="J351" s="231"/>
      <c r="K351" s="231"/>
      <c r="L351" s="231"/>
      <c r="M351" s="231"/>
      <c r="N351" s="464"/>
      <c r="O351" s="351"/>
      <c r="P351" s="9"/>
    </row>
    <row r="352" spans="2:16" ht="15" x14ac:dyDescent="0.45">
      <c r="B352" s="7"/>
      <c r="C352" s="351"/>
      <c r="D352" s="361"/>
      <c r="E352" s="392"/>
      <c r="F352" s="361"/>
      <c r="G352" s="361"/>
      <c r="H352" s="316" t="s">
        <v>149</v>
      </c>
      <c r="I352" s="320" t="str">
        <f t="shared" si="15"/>
        <v/>
      </c>
      <c r="J352" s="231"/>
      <c r="K352" s="231"/>
      <c r="L352" s="231"/>
      <c r="M352" s="231"/>
      <c r="N352" s="464"/>
      <c r="O352" s="351"/>
      <c r="P352" s="9"/>
    </row>
    <row r="353" spans="2:16" ht="15.6" thickBot="1" x14ac:dyDescent="0.5">
      <c r="B353" s="7"/>
      <c r="C353" s="352"/>
      <c r="D353" s="362"/>
      <c r="E353" s="418"/>
      <c r="F353" s="362"/>
      <c r="G353" s="362"/>
      <c r="H353" s="310" t="s">
        <v>268</v>
      </c>
      <c r="I353" s="321" t="str">
        <f t="shared" si="15"/>
        <v/>
      </c>
      <c r="J353" s="232"/>
      <c r="K353" s="232"/>
      <c r="L353" s="232"/>
      <c r="M353" s="232"/>
      <c r="N353" s="465"/>
      <c r="O353" s="352"/>
      <c r="P353" s="9"/>
    </row>
    <row r="354" spans="2:16" ht="15" x14ac:dyDescent="0.45">
      <c r="B354" s="7"/>
      <c r="C354" s="350" t="str">
        <f>IF($A$1&gt;16,17,"")</f>
        <v/>
      </c>
      <c r="D354" s="360" t="str">
        <f>IF('1'!D29&lt;&gt;"",'1'!D29,"")</f>
        <v/>
      </c>
      <c r="E354" s="417" t="str">
        <f>IF('1'!E29&lt;&gt;"",'1'!E29,"")&amp;CHAR(10)&amp;IF('1'!F29&lt;&gt;"",'1'!F29,"")&amp;CHAR(10)&amp;IF('1'!G29&lt;&gt;"",'1'!G29,"")&amp;CHAR(10)&amp;IF('1'!H29&lt;&gt;"",'1'!H29,"")&amp;CHAR(10)&amp;IF('1'!I29&lt;&gt;"",'1'!I29,"")</f>
        <v xml:space="preserve">
</v>
      </c>
      <c r="F354" s="360" t="str">
        <f>IF('3'!G98="[選択]","","【A】"&amp;'3'!G98&amp;"（"&amp;'3'!H99&amp;"）"&amp;CHAR(10))&amp;IF('3'!I98="[選択]","","【B】"&amp;'3'!I98&amp;"（"&amp;'3'!J99&amp;"）"&amp;CHAR(10))&amp;IF('3'!K98="実施済","【C】"&amp;'3'!K98&amp;"（"&amp;'3'!L99&amp;"）"&amp;CHAR(10),"")&amp;IF('3'!M98="実施済","【D】"&amp;'3'!M98&amp;"（"&amp;'3'!N99&amp;"）"&amp;CHAR(10),"")</f>
        <v/>
      </c>
      <c r="G354" s="360" t="str">
        <f>IF('4'!G99="[選択]","","【a】"&amp;'4'!G99&amp;"（"&amp;'4'!H100&amp;"）"&amp;CHAR(10))&amp;IF('4'!I99="[選択]","","【b】"&amp;'4'!I99&amp;"（"&amp;'4'!J100&amp;"）"&amp;CHAR(10))&amp;IF('4'!K99="[選択]","","【c】"&amp;'4'!K99&amp;"（"&amp;'4'!L100&amp;"）"&amp;CHAR(10))&amp;IF('4'!M99="[選択]","","【d】"&amp;'4'!M99&amp;"（"&amp;'4'!N100&amp;"）"&amp;CHAR(10))&amp;IF('4'!O99="[選択]","","【e】"&amp;'4'!O99&amp;"（"&amp;'4'!P100&amp;"）"&amp;CHAR(10))&amp;IF('4'!Q99="[選択]","","【f】"&amp;'4'!Q99&amp;"（"&amp;'4'!R100&amp;"）"&amp;CHAR(10))&amp;IF('4'!S99="[選択]","","【g】"&amp;'4'!S99&amp;"（"&amp;'4'!T100&amp;"）"&amp;CHAR(10))&amp;IF('4'!U99="[選択]","","【h】"&amp;'4'!U99&amp;"（"&amp;'4'!V100&amp;"）")</f>
        <v/>
      </c>
      <c r="H354" s="309" t="s">
        <v>46</v>
      </c>
      <c r="I354" s="319" t="str">
        <f t="shared" ref="I354:I374" si="16">IF(BP1&lt;&gt;"",BP1,"")</f>
        <v/>
      </c>
      <c r="J354" s="230"/>
      <c r="K354" s="230"/>
      <c r="L354" s="230"/>
      <c r="M354" s="230"/>
      <c r="N354" s="463" t="str">
        <f>'4'!X99</f>
        <v>[選択]</v>
      </c>
      <c r="O354" s="350" t="str">
        <f>IF(N354="（a）",$S$24,IF(N354="（b）",$S$25, IF(N354="（c）",$S$26, IF(N354="（d）",$S$27,""))))</f>
        <v/>
      </c>
      <c r="P354" s="9"/>
    </row>
    <row r="355" spans="2:16" ht="15" x14ac:dyDescent="0.45">
      <c r="B355" s="7"/>
      <c r="C355" s="351"/>
      <c r="D355" s="361"/>
      <c r="E355" s="392"/>
      <c r="F355" s="361"/>
      <c r="G355" s="361"/>
      <c r="H355" s="316" t="s">
        <v>47</v>
      </c>
      <c r="I355" s="320" t="str">
        <f t="shared" si="16"/>
        <v/>
      </c>
      <c r="J355" s="231"/>
      <c r="K355" s="231"/>
      <c r="L355" s="231"/>
      <c r="M355" s="231"/>
      <c r="N355" s="464"/>
      <c r="O355" s="351"/>
      <c r="P355" s="9"/>
    </row>
    <row r="356" spans="2:16" ht="15" x14ac:dyDescent="0.45">
      <c r="B356" s="7"/>
      <c r="C356" s="351"/>
      <c r="D356" s="361"/>
      <c r="E356" s="392"/>
      <c r="F356" s="361"/>
      <c r="G356" s="361"/>
      <c r="H356" s="316" t="s">
        <v>48</v>
      </c>
      <c r="I356" s="320" t="str">
        <f t="shared" si="16"/>
        <v/>
      </c>
      <c r="J356" s="231"/>
      <c r="K356" s="231"/>
      <c r="L356" s="231"/>
      <c r="M356" s="231"/>
      <c r="N356" s="464"/>
      <c r="O356" s="351"/>
      <c r="P356" s="9"/>
    </row>
    <row r="357" spans="2:16" ht="15" x14ac:dyDescent="0.45">
      <c r="B357" s="7"/>
      <c r="C357" s="351"/>
      <c r="D357" s="361"/>
      <c r="E357" s="392"/>
      <c r="F357" s="361"/>
      <c r="G357" s="361"/>
      <c r="H357" s="316" t="s">
        <v>49</v>
      </c>
      <c r="I357" s="320" t="str">
        <f t="shared" si="16"/>
        <v/>
      </c>
      <c r="J357" s="231"/>
      <c r="K357" s="231"/>
      <c r="L357" s="231"/>
      <c r="M357" s="231"/>
      <c r="N357" s="464"/>
      <c r="O357" s="351"/>
      <c r="P357" s="9"/>
    </row>
    <row r="358" spans="2:16" ht="15" x14ac:dyDescent="0.45">
      <c r="B358" s="7"/>
      <c r="C358" s="351"/>
      <c r="D358" s="361"/>
      <c r="E358" s="392"/>
      <c r="F358" s="361"/>
      <c r="G358" s="361"/>
      <c r="H358" s="316" t="s">
        <v>50</v>
      </c>
      <c r="I358" s="320" t="str">
        <f t="shared" si="16"/>
        <v/>
      </c>
      <c r="J358" s="231"/>
      <c r="K358" s="231"/>
      <c r="L358" s="231"/>
      <c r="M358" s="231"/>
      <c r="N358" s="464"/>
      <c r="O358" s="351"/>
      <c r="P358" s="9"/>
    </row>
    <row r="359" spans="2:16" ht="15" x14ac:dyDescent="0.45">
      <c r="B359" s="7"/>
      <c r="C359" s="351"/>
      <c r="D359" s="361"/>
      <c r="E359" s="392"/>
      <c r="F359" s="361"/>
      <c r="G359" s="361"/>
      <c r="H359" s="316" t="s">
        <v>51</v>
      </c>
      <c r="I359" s="320" t="str">
        <f t="shared" si="16"/>
        <v/>
      </c>
      <c r="J359" s="231"/>
      <c r="K359" s="231"/>
      <c r="L359" s="231"/>
      <c r="M359" s="231"/>
      <c r="N359" s="464"/>
      <c r="O359" s="351"/>
      <c r="P359" s="9"/>
    </row>
    <row r="360" spans="2:16" ht="15" x14ac:dyDescent="0.45">
      <c r="B360" s="7"/>
      <c r="C360" s="351"/>
      <c r="D360" s="361"/>
      <c r="E360" s="392"/>
      <c r="F360" s="361"/>
      <c r="G360" s="361"/>
      <c r="H360" s="316" t="s">
        <v>52</v>
      </c>
      <c r="I360" s="320" t="str">
        <f t="shared" si="16"/>
        <v/>
      </c>
      <c r="J360" s="231"/>
      <c r="K360" s="231"/>
      <c r="L360" s="231"/>
      <c r="M360" s="231"/>
      <c r="N360" s="464"/>
      <c r="O360" s="351"/>
      <c r="P360" s="9"/>
    </row>
    <row r="361" spans="2:16" ht="15" x14ac:dyDescent="0.45">
      <c r="B361" s="7"/>
      <c r="C361" s="351"/>
      <c r="D361" s="361"/>
      <c r="E361" s="392"/>
      <c r="F361" s="361"/>
      <c r="G361" s="361"/>
      <c r="H361" s="316" t="s">
        <v>53</v>
      </c>
      <c r="I361" s="320" t="str">
        <f t="shared" si="16"/>
        <v/>
      </c>
      <c r="J361" s="231"/>
      <c r="K361" s="231"/>
      <c r="L361" s="231"/>
      <c r="M361" s="231"/>
      <c r="N361" s="464"/>
      <c r="O361" s="351"/>
      <c r="P361" s="9"/>
    </row>
    <row r="362" spans="2:16" ht="15" x14ac:dyDescent="0.45">
      <c r="B362" s="7"/>
      <c r="C362" s="351"/>
      <c r="D362" s="361"/>
      <c r="E362" s="392"/>
      <c r="F362" s="361"/>
      <c r="G362" s="361"/>
      <c r="H362" s="316" t="s">
        <v>54</v>
      </c>
      <c r="I362" s="320" t="str">
        <f t="shared" si="16"/>
        <v/>
      </c>
      <c r="J362" s="231"/>
      <c r="K362" s="231"/>
      <c r="L362" s="231"/>
      <c r="M362" s="231"/>
      <c r="N362" s="464"/>
      <c r="O362" s="351"/>
      <c r="P362" s="9"/>
    </row>
    <row r="363" spans="2:16" ht="15" x14ac:dyDescent="0.45">
      <c r="B363" s="7"/>
      <c r="C363" s="351"/>
      <c r="D363" s="361"/>
      <c r="E363" s="392"/>
      <c r="F363" s="361"/>
      <c r="G363" s="361"/>
      <c r="H363" s="316" t="s">
        <v>55</v>
      </c>
      <c r="I363" s="320" t="str">
        <f t="shared" si="16"/>
        <v/>
      </c>
      <c r="J363" s="231"/>
      <c r="K363" s="231"/>
      <c r="L363" s="231"/>
      <c r="M363" s="231"/>
      <c r="N363" s="464"/>
      <c r="O363" s="351"/>
      <c r="P363" s="9"/>
    </row>
    <row r="364" spans="2:16" ht="15" x14ac:dyDescent="0.45">
      <c r="B364" s="7"/>
      <c r="C364" s="351"/>
      <c r="D364" s="361"/>
      <c r="E364" s="392"/>
      <c r="F364" s="361"/>
      <c r="G364" s="361"/>
      <c r="H364" s="316" t="s">
        <v>140</v>
      </c>
      <c r="I364" s="320" t="str">
        <f t="shared" si="16"/>
        <v/>
      </c>
      <c r="J364" s="231"/>
      <c r="K364" s="231"/>
      <c r="L364" s="231"/>
      <c r="M364" s="231"/>
      <c r="N364" s="464"/>
      <c r="O364" s="351"/>
      <c r="P364" s="9"/>
    </row>
    <row r="365" spans="2:16" ht="15" x14ac:dyDescent="0.45">
      <c r="B365" s="7"/>
      <c r="C365" s="351"/>
      <c r="D365" s="361"/>
      <c r="E365" s="392"/>
      <c r="F365" s="361"/>
      <c r="G365" s="361"/>
      <c r="H365" s="316" t="s">
        <v>141</v>
      </c>
      <c r="I365" s="320" t="str">
        <f t="shared" si="16"/>
        <v/>
      </c>
      <c r="J365" s="231"/>
      <c r="K365" s="231"/>
      <c r="L365" s="231"/>
      <c r="M365" s="231"/>
      <c r="N365" s="464"/>
      <c r="O365" s="351"/>
      <c r="P365" s="9"/>
    </row>
    <row r="366" spans="2:16" ht="15" x14ac:dyDescent="0.45">
      <c r="B366" s="7"/>
      <c r="C366" s="351"/>
      <c r="D366" s="361"/>
      <c r="E366" s="392"/>
      <c r="F366" s="361"/>
      <c r="G366" s="361"/>
      <c r="H366" s="316" t="s">
        <v>142</v>
      </c>
      <c r="I366" s="320" t="str">
        <f t="shared" si="16"/>
        <v/>
      </c>
      <c r="J366" s="231"/>
      <c r="K366" s="231"/>
      <c r="L366" s="231"/>
      <c r="M366" s="231"/>
      <c r="N366" s="464"/>
      <c r="O366" s="351"/>
      <c r="P366" s="9"/>
    </row>
    <row r="367" spans="2:16" ht="15" x14ac:dyDescent="0.45">
      <c r="B367" s="7"/>
      <c r="C367" s="351"/>
      <c r="D367" s="361"/>
      <c r="E367" s="392"/>
      <c r="F367" s="361"/>
      <c r="G367" s="361"/>
      <c r="H367" s="316" t="s">
        <v>143</v>
      </c>
      <c r="I367" s="320" t="str">
        <f t="shared" si="16"/>
        <v/>
      </c>
      <c r="J367" s="231"/>
      <c r="K367" s="231"/>
      <c r="L367" s="231"/>
      <c r="M367" s="231"/>
      <c r="N367" s="464"/>
      <c r="O367" s="351"/>
      <c r="P367" s="9"/>
    </row>
    <row r="368" spans="2:16" ht="15" x14ac:dyDescent="0.45">
      <c r="B368" s="7"/>
      <c r="C368" s="351"/>
      <c r="D368" s="361"/>
      <c r="E368" s="392"/>
      <c r="F368" s="361"/>
      <c r="G368" s="361"/>
      <c r="H368" s="316" t="s">
        <v>144</v>
      </c>
      <c r="I368" s="320" t="str">
        <f t="shared" si="16"/>
        <v/>
      </c>
      <c r="J368" s="231"/>
      <c r="K368" s="231"/>
      <c r="L368" s="231"/>
      <c r="M368" s="231"/>
      <c r="N368" s="464"/>
      <c r="O368" s="351"/>
      <c r="P368" s="9"/>
    </row>
    <row r="369" spans="2:16" ht="15" x14ac:dyDescent="0.45">
      <c r="B369" s="7"/>
      <c r="C369" s="351"/>
      <c r="D369" s="361"/>
      <c r="E369" s="392"/>
      <c r="F369" s="361"/>
      <c r="G369" s="361"/>
      <c r="H369" s="316" t="s">
        <v>145</v>
      </c>
      <c r="I369" s="320" t="str">
        <f t="shared" si="16"/>
        <v/>
      </c>
      <c r="J369" s="231"/>
      <c r="K369" s="231"/>
      <c r="L369" s="231"/>
      <c r="M369" s="231"/>
      <c r="N369" s="464"/>
      <c r="O369" s="351"/>
      <c r="P369" s="9"/>
    </row>
    <row r="370" spans="2:16" ht="15" x14ac:dyDescent="0.45">
      <c r="B370" s="7"/>
      <c r="C370" s="351"/>
      <c r="D370" s="361"/>
      <c r="E370" s="392"/>
      <c r="F370" s="361"/>
      <c r="G370" s="361"/>
      <c r="H370" s="316" t="s">
        <v>146</v>
      </c>
      <c r="I370" s="320" t="str">
        <f t="shared" si="16"/>
        <v/>
      </c>
      <c r="J370" s="231"/>
      <c r="K370" s="231"/>
      <c r="L370" s="231"/>
      <c r="M370" s="231"/>
      <c r="N370" s="464"/>
      <c r="O370" s="351"/>
      <c r="P370" s="9"/>
    </row>
    <row r="371" spans="2:16" ht="15" x14ac:dyDescent="0.45">
      <c r="B371" s="7"/>
      <c r="C371" s="351"/>
      <c r="D371" s="361"/>
      <c r="E371" s="392"/>
      <c r="F371" s="361"/>
      <c r="G371" s="361"/>
      <c r="H371" s="316" t="s">
        <v>147</v>
      </c>
      <c r="I371" s="320" t="str">
        <f t="shared" si="16"/>
        <v/>
      </c>
      <c r="J371" s="231"/>
      <c r="K371" s="231"/>
      <c r="L371" s="231"/>
      <c r="M371" s="231"/>
      <c r="N371" s="464"/>
      <c r="O371" s="351"/>
      <c r="P371" s="9"/>
    </row>
    <row r="372" spans="2:16" ht="15" x14ac:dyDescent="0.45">
      <c r="B372" s="7"/>
      <c r="C372" s="351"/>
      <c r="D372" s="361"/>
      <c r="E372" s="392"/>
      <c r="F372" s="361"/>
      <c r="G372" s="361"/>
      <c r="H372" s="316" t="s">
        <v>148</v>
      </c>
      <c r="I372" s="320" t="str">
        <f t="shared" si="16"/>
        <v/>
      </c>
      <c r="J372" s="231"/>
      <c r="K372" s="231"/>
      <c r="L372" s="231"/>
      <c r="M372" s="231"/>
      <c r="N372" s="464"/>
      <c r="O372" s="351"/>
      <c r="P372" s="9"/>
    </row>
    <row r="373" spans="2:16" ht="15" x14ac:dyDescent="0.45">
      <c r="B373" s="7"/>
      <c r="C373" s="351"/>
      <c r="D373" s="361"/>
      <c r="E373" s="392"/>
      <c r="F373" s="361"/>
      <c r="G373" s="361"/>
      <c r="H373" s="316" t="s">
        <v>149</v>
      </c>
      <c r="I373" s="320" t="str">
        <f t="shared" si="16"/>
        <v/>
      </c>
      <c r="J373" s="231"/>
      <c r="K373" s="231"/>
      <c r="L373" s="231"/>
      <c r="M373" s="231"/>
      <c r="N373" s="464"/>
      <c r="O373" s="351"/>
      <c r="P373" s="9"/>
    </row>
    <row r="374" spans="2:16" ht="15.6" thickBot="1" x14ac:dyDescent="0.5">
      <c r="B374" s="7"/>
      <c r="C374" s="352"/>
      <c r="D374" s="362"/>
      <c r="E374" s="418"/>
      <c r="F374" s="362"/>
      <c r="G374" s="362"/>
      <c r="H374" s="310" t="s">
        <v>268</v>
      </c>
      <c r="I374" s="321" t="str">
        <f t="shared" si="16"/>
        <v/>
      </c>
      <c r="J374" s="232"/>
      <c r="K374" s="232"/>
      <c r="L374" s="232"/>
      <c r="M374" s="232"/>
      <c r="N374" s="465"/>
      <c r="O374" s="352"/>
      <c r="P374" s="9"/>
    </row>
    <row r="375" spans="2:16" ht="15" x14ac:dyDescent="0.45">
      <c r="B375" s="7"/>
      <c r="C375" s="350" t="str">
        <f>IF($A$1&gt;17,18,"")</f>
        <v/>
      </c>
      <c r="D375" s="360" t="str">
        <f>IF('1'!D30&lt;&gt;"",'1'!D30,"")</f>
        <v/>
      </c>
      <c r="E375" s="417" t="str">
        <f>IF('1'!E30&lt;&gt;"",'1'!E30,"")&amp;CHAR(10)&amp;IF('1'!F30&lt;&gt;"",'1'!F30,"")&amp;CHAR(10)&amp;IF('1'!G30&lt;&gt;"",'1'!G30,"")&amp;CHAR(10)&amp;IF('1'!H30&lt;&gt;"",'1'!H30,"")&amp;CHAR(10)&amp;IF('1'!I30&lt;&gt;"",'1'!I30,"")</f>
        <v xml:space="preserve">
</v>
      </c>
      <c r="F375" s="360" t="str">
        <f>IF('3'!G103="[選択]","","【A】"&amp;'3'!G103&amp;"（"&amp;'3'!H104&amp;"）"&amp;CHAR(10))&amp;IF('3'!I103="[選択]","","【B】"&amp;'3'!I103&amp;"（"&amp;'3'!J104&amp;"）"&amp;CHAR(10))&amp;IF('3'!K103="実施済","【C】"&amp;'3'!K103&amp;"（"&amp;'3'!L104&amp;"）"&amp;CHAR(10),"")&amp;IF('3'!M103="実施済","【D】"&amp;'3'!M103&amp;"（"&amp;'3'!N104&amp;"）"&amp;CHAR(10),"")</f>
        <v/>
      </c>
      <c r="G375" s="360" t="str">
        <f>IF('4'!G104="[選択]","","【a】"&amp;'4'!G104&amp;"（"&amp;'4'!H105&amp;"）"&amp;CHAR(10))&amp;IF('4'!I104="[選択]","","【b】"&amp;'4'!I104&amp;"（"&amp;'4'!J105&amp;"）"&amp;CHAR(10))&amp;IF('4'!K104="[選択]","","【c】"&amp;'4'!K104&amp;"（"&amp;'4'!L105&amp;"）"&amp;CHAR(10))&amp;IF('4'!M104="[選択]","","【d】"&amp;'4'!M104&amp;"（"&amp;'4'!N105&amp;"）"&amp;CHAR(10))&amp;IF('4'!O104="[選択]","","【e】"&amp;'4'!O104&amp;"（"&amp;'4'!P105&amp;"）"&amp;CHAR(10))&amp;IF('4'!Q104="[選択]","","【f】"&amp;'4'!Q104&amp;"（"&amp;'4'!R105&amp;"）"&amp;CHAR(10))&amp;IF('4'!S104="[選択]","","【g】"&amp;'4'!S104&amp;"（"&amp;'4'!T105&amp;"）"&amp;CHAR(10))&amp;IF('4'!U104="[選択]","","【h】"&amp;'4'!U104&amp;"（"&amp;'4'!V105&amp;"）")</f>
        <v/>
      </c>
      <c r="H375" s="309" t="s">
        <v>46</v>
      </c>
      <c r="I375" s="319" t="str">
        <f t="shared" ref="I375:I395" si="17">IF(BS1&lt;&gt;"",BS1,"")</f>
        <v/>
      </c>
      <c r="J375" s="230"/>
      <c r="K375" s="230"/>
      <c r="L375" s="230"/>
      <c r="M375" s="230"/>
      <c r="N375" s="463" t="str">
        <f>'4'!X104</f>
        <v>[選択]</v>
      </c>
      <c r="O375" s="350" t="str">
        <f>IF(N375="（a）",$S$24,IF(N375="（b）",$S$25, IF(N375="（c）",$S$26, IF(N375="（d）",$S$27,""))))</f>
        <v/>
      </c>
      <c r="P375" s="9"/>
    </row>
    <row r="376" spans="2:16" ht="15" x14ac:dyDescent="0.45">
      <c r="B376" s="7"/>
      <c r="C376" s="351"/>
      <c r="D376" s="361"/>
      <c r="E376" s="392"/>
      <c r="F376" s="361"/>
      <c r="G376" s="361"/>
      <c r="H376" s="316" t="s">
        <v>47</v>
      </c>
      <c r="I376" s="320" t="str">
        <f t="shared" si="17"/>
        <v/>
      </c>
      <c r="J376" s="231"/>
      <c r="K376" s="231"/>
      <c r="L376" s="231"/>
      <c r="M376" s="231"/>
      <c r="N376" s="464"/>
      <c r="O376" s="351"/>
      <c r="P376" s="9"/>
    </row>
    <row r="377" spans="2:16" ht="15" x14ac:dyDescent="0.45">
      <c r="B377" s="7"/>
      <c r="C377" s="351"/>
      <c r="D377" s="361"/>
      <c r="E377" s="392"/>
      <c r="F377" s="361"/>
      <c r="G377" s="361"/>
      <c r="H377" s="316" t="s">
        <v>48</v>
      </c>
      <c r="I377" s="320" t="str">
        <f t="shared" si="17"/>
        <v/>
      </c>
      <c r="J377" s="231"/>
      <c r="K377" s="231"/>
      <c r="L377" s="231"/>
      <c r="M377" s="231"/>
      <c r="N377" s="464"/>
      <c r="O377" s="351"/>
      <c r="P377" s="9"/>
    </row>
    <row r="378" spans="2:16" ht="15" x14ac:dyDescent="0.45">
      <c r="B378" s="7"/>
      <c r="C378" s="351"/>
      <c r="D378" s="361"/>
      <c r="E378" s="392"/>
      <c r="F378" s="361"/>
      <c r="G378" s="361"/>
      <c r="H378" s="316" t="s">
        <v>49</v>
      </c>
      <c r="I378" s="320" t="str">
        <f t="shared" si="17"/>
        <v/>
      </c>
      <c r="J378" s="231"/>
      <c r="K378" s="231"/>
      <c r="L378" s="231"/>
      <c r="M378" s="231"/>
      <c r="N378" s="464"/>
      <c r="O378" s="351"/>
      <c r="P378" s="9"/>
    </row>
    <row r="379" spans="2:16" ht="15" x14ac:dyDescent="0.45">
      <c r="B379" s="7"/>
      <c r="C379" s="351"/>
      <c r="D379" s="361"/>
      <c r="E379" s="392"/>
      <c r="F379" s="361"/>
      <c r="G379" s="361"/>
      <c r="H379" s="316" t="s">
        <v>50</v>
      </c>
      <c r="I379" s="320" t="str">
        <f t="shared" si="17"/>
        <v/>
      </c>
      <c r="J379" s="231"/>
      <c r="K379" s="231"/>
      <c r="L379" s="231"/>
      <c r="M379" s="231"/>
      <c r="N379" s="464"/>
      <c r="O379" s="351"/>
      <c r="P379" s="9"/>
    </row>
    <row r="380" spans="2:16" ht="15" x14ac:dyDescent="0.45">
      <c r="B380" s="7"/>
      <c r="C380" s="351"/>
      <c r="D380" s="361"/>
      <c r="E380" s="392"/>
      <c r="F380" s="361"/>
      <c r="G380" s="361"/>
      <c r="H380" s="316" t="s">
        <v>51</v>
      </c>
      <c r="I380" s="320" t="str">
        <f t="shared" si="17"/>
        <v/>
      </c>
      <c r="J380" s="231"/>
      <c r="K380" s="231"/>
      <c r="L380" s="231"/>
      <c r="M380" s="231"/>
      <c r="N380" s="464"/>
      <c r="O380" s="351"/>
      <c r="P380" s="9"/>
    </row>
    <row r="381" spans="2:16" ht="15" x14ac:dyDescent="0.45">
      <c r="B381" s="7"/>
      <c r="C381" s="351"/>
      <c r="D381" s="361"/>
      <c r="E381" s="392"/>
      <c r="F381" s="361"/>
      <c r="G381" s="361"/>
      <c r="H381" s="316" t="s">
        <v>52</v>
      </c>
      <c r="I381" s="320" t="str">
        <f t="shared" si="17"/>
        <v/>
      </c>
      <c r="J381" s="231"/>
      <c r="K381" s="231"/>
      <c r="L381" s="231"/>
      <c r="M381" s="231"/>
      <c r="N381" s="464"/>
      <c r="O381" s="351"/>
      <c r="P381" s="9"/>
    </row>
    <row r="382" spans="2:16" ht="15" x14ac:dyDescent="0.45">
      <c r="B382" s="7"/>
      <c r="C382" s="351"/>
      <c r="D382" s="361"/>
      <c r="E382" s="392"/>
      <c r="F382" s="361"/>
      <c r="G382" s="361"/>
      <c r="H382" s="316" t="s">
        <v>53</v>
      </c>
      <c r="I382" s="320" t="str">
        <f t="shared" si="17"/>
        <v/>
      </c>
      <c r="J382" s="231"/>
      <c r="K382" s="231"/>
      <c r="L382" s="231"/>
      <c r="M382" s="231"/>
      <c r="N382" s="464"/>
      <c r="O382" s="351"/>
      <c r="P382" s="9"/>
    </row>
    <row r="383" spans="2:16" ht="15" x14ac:dyDescent="0.45">
      <c r="B383" s="7"/>
      <c r="C383" s="351"/>
      <c r="D383" s="361"/>
      <c r="E383" s="392"/>
      <c r="F383" s="361"/>
      <c r="G383" s="361"/>
      <c r="H383" s="316" t="s">
        <v>54</v>
      </c>
      <c r="I383" s="320" t="str">
        <f t="shared" si="17"/>
        <v/>
      </c>
      <c r="J383" s="231"/>
      <c r="K383" s="231"/>
      <c r="L383" s="231"/>
      <c r="M383" s="231"/>
      <c r="N383" s="464"/>
      <c r="O383" s="351"/>
      <c r="P383" s="9"/>
    </row>
    <row r="384" spans="2:16" ht="15" x14ac:dyDescent="0.45">
      <c r="B384" s="7"/>
      <c r="C384" s="351"/>
      <c r="D384" s="361"/>
      <c r="E384" s="392"/>
      <c r="F384" s="361"/>
      <c r="G384" s="361"/>
      <c r="H384" s="316" t="s">
        <v>55</v>
      </c>
      <c r="I384" s="320" t="str">
        <f t="shared" si="17"/>
        <v/>
      </c>
      <c r="J384" s="231"/>
      <c r="K384" s="231"/>
      <c r="L384" s="231"/>
      <c r="M384" s="231"/>
      <c r="N384" s="464"/>
      <c r="O384" s="351"/>
      <c r="P384" s="9"/>
    </row>
    <row r="385" spans="2:16" ht="15" x14ac:dyDescent="0.45">
      <c r="B385" s="7"/>
      <c r="C385" s="351"/>
      <c r="D385" s="361"/>
      <c r="E385" s="392"/>
      <c r="F385" s="361"/>
      <c r="G385" s="361"/>
      <c r="H385" s="316" t="s">
        <v>140</v>
      </c>
      <c r="I385" s="320" t="str">
        <f t="shared" si="17"/>
        <v/>
      </c>
      <c r="J385" s="231"/>
      <c r="K385" s="231"/>
      <c r="L385" s="231"/>
      <c r="M385" s="231"/>
      <c r="N385" s="464"/>
      <c r="O385" s="351"/>
      <c r="P385" s="9"/>
    </row>
    <row r="386" spans="2:16" ht="15" x14ac:dyDescent="0.45">
      <c r="B386" s="7"/>
      <c r="C386" s="351"/>
      <c r="D386" s="361"/>
      <c r="E386" s="392"/>
      <c r="F386" s="361"/>
      <c r="G386" s="361"/>
      <c r="H386" s="316" t="s">
        <v>141</v>
      </c>
      <c r="I386" s="320" t="str">
        <f t="shared" si="17"/>
        <v/>
      </c>
      <c r="J386" s="231"/>
      <c r="K386" s="231"/>
      <c r="L386" s="231"/>
      <c r="M386" s="231"/>
      <c r="N386" s="464"/>
      <c r="O386" s="351"/>
      <c r="P386" s="9"/>
    </row>
    <row r="387" spans="2:16" ht="15" x14ac:dyDescent="0.45">
      <c r="B387" s="7"/>
      <c r="C387" s="351"/>
      <c r="D387" s="361"/>
      <c r="E387" s="392"/>
      <c r="F387" s="361"/>
      <c r="G387" s="361"/>
      <c r="H387" s="316" t="s">
        <v>142</v>
      </c>
      <c r="I387" s="320" t="str">
        <f t="shared" si="17"/>
        <v/>
      </c>
      <c r="J387" s="231"/>
      <c r="K387" s="231"/>
      <c r="L387" s="231"/>
      <c r="M387" s="231"/>
      <c r="N387" s="464"/>
      <c r="O387" s="351"/>
      <c r="P387" s="9"/>
    </row>
    <row r="388" spans="2:16" ht="15" x14ac:dyDescent="0.45">
      <c r="B388" s="7"/>
      <c r="C388" s="351"/>
      <c r="D388" s="361"/>
      <c r="E388" s="392"/>
      <c r="F388" s="361"/>
      <c r="G388" s="361"/>
      <c r="H388" s="316" t="s">
        <v>143</v>
      </c>
      <c r="I388" s="320" t="str">
        <f t="shared" si="17"/>
        <v/>
      </c>
      <c r="J388" s="231"/>
      <c r="K388" s="231"/>
      <c r="L388" s="231"/>
      <c r="M388" s="231"/>
      <c r="N388" s="464"/>
      <c r="O388" s="351"/>
      <c r="P388" s="9"/>
    </row>
    <row r="389" spans="2:16" ht="15" x14ac:dyDescent="0.45">
      <c r="B389" s="7"/>
      <c r="C389" s="351"/>
      <c r="D389" s="361"/>
      <c r="E389" s="392"/>
      <c r="F389" s="361"/>
      <c r="G389" s="361"/>
      <c r="H389" s="316" t="s">
        <v>144</v>
      </c>
      <c r="I389" s="320" t="str">
        <f t="shared" si="17"/>
        <v/>
      </c>
      <c r="J389" s="231"/>
      <c r="K389" s="231"/>
      <c r="L389" s="231"/>
      <c r="M389" s="231"/>
      <c r="N389" s="464"/>
      <c r="O389" s="351"/>
      <c r="P389" s="9"/>
    </row>
    <row r="390" spans="2:16" ht="15" x14ac:dyDescent="0.45">
      <c r="B390" s="7"/>
      <c r="C390" s="351"/>
      <c r="D390" s="361"/>
      <c r="E390" s="392"/>
      <c r="F390" s="361"/>
      <c r="G390" s="361"/>
      <c r="H390" s="316" t="s">
        <v>145</v>
      </c>
      <c r="I390" s="320" t="str">
        <f t="shared" si="17"/>
        <v/>
      </c>
      <c r="J390" s="231"/>
      <c r="K390" s="231"/>
      <c r="L390" s="231"/>
      <c r="M390" s="231"/>
      <c r="N390" s="464"/>
      <c r="O390" s="351"/>
      <c r="P390" s="9"/>
    </row>
    <row r="391" spans="2:16" ht="15" x14ac:dyDescent="0.45">
      <c r="B391" s="7"/>
      <c r="C391" s="351"/>
      <c r="D391" s="361"/>
      <c r="E391" s="392"/>
      <c r="F391" s="361"/>
      <c r="G391" s="361"/>
      <c r="H391" s="316" t="s">
        <v>146</v>
      </c>
      <c r="I391" s="320" t="str">
        <f t="shared" si="17"/>
        <v/>
      </c>
      <c r="J391" s="231"/>
      <c r="K391" s="231"/>
      <c r="L391" s="231"/>
      <c r="M391" s="231"/>
      <c r="N391" s="464"/>
      <c r="O391" s="351"/>
      <c r="P391" s="9"/>
    </row>
    <row r="392" spans="2:16" ht="15" x14ac:dyDescent="0.45">
      <c r="B392" s="7"/>
      <c r="C392" s="351"/>
      <c r="D392" s="361"/>
      <c r="E392" s="392"/>
      <c r="F392" s="361"/>
      <c r="G392" s="361"/>
      <c r="H392" s="316" t="s">
        <v>147</v>
      </c>
      <c r="I392" s="320" t="str">
        <f t="shared" si="17"/>
        <v/>
      </c>
      <c r="J392" s="231"/>
      <c r="K392" s="231"/>
      <c r="L392" s="231"/>
      <c r="M392" s="231"/>
      <c r="N392" s="464"/>
      <c r="O392" s="351"/>
      <c r="P392" s="9"/>
    </row>
    <row r="393" spans="2:16" ht="15" x14ac:dyDescent="0.45">
      <c r="B393" s="7"/>
      <c r="C393" s="351"/>
      <c r="D393" s="361"/>
      <c r="E393" s="392"/>
      <c r="F393" s="361"/>
      <c r="G393" s="361"/>
      <c r="H393" s="316" t="s">
        <v>148</v>
      </c>
      <c r="I393" s="320" t="str">
        <f t="shared" si="17"/>
        <v/>
      </c>
      <c r="J393" s="231"/>
      <c r="K393" s="231"/>
      <c r="L393" s="231"/>
      <c r="M393" s="231"/>
      <c r="N393" s="464"/>
      <c r="O393" s="351"/>
      <c r="P393" s="9"/>
    </row>
    <row r="394" spans="2:16" ht="15" x14ac:dyDescent="0.45">
      <c r="B394" s="7"/>
      <c r="C394" s="351"/>
      <c r="D394" s="361"/>
      <c r="E394" s="392"/>
      <c r="F394" s="361"/>
      <c r="G394" s="361"/>
      <c r="H394" s="316" t="s">
        <v>149</v>
      </c>
      <c r="I394" s="320" t="str">
        <f t="shared" si="17"/>
        <v/>
      </c>
      <c r="J394" s="231"/>
      <c r="K394" s="231"/>
      <c r="L394" s="231"/>
      <c r="M394" s="231"/>
      <c r="N394" s="464"/>
      <c r="O394" s="351"/>
      <c r="P394" s="9"/>
    </row>
    <row r="395" spans="2:16" ht="15.6" thickBot="1" x14ac:dyDescent="0.5">
      <c r="B395" s="7"/>
      <c r="C395" s="352"/>
      <c r="D395" s="362"/>
      <c r="E395" s="418"/>
      <c r="F395" s="362"/>
      <c r="G395" s="362"/>
      <c r="H395" s="310" t="s">
        <v>268</v>
      </c>
      <c r="I395" s="321" t="str">
        <f t="shared" si="17"/>
        <v/>
      </c>
      <c r="J395" s="232"/>
      <c r="K395" s="232"/>
      <c r="L395" s="232"/>
      <c r="M395" s="232"/>
      <c r="N395" s="465"/>
      <c r="O395" s="352"/>
      <c r="P395" s="9"/>
    </row>
    <row r="396" spans="2:16" ht="15" x14ac:dyDescent="0.45">
      <c r="B396" s="7"/>
      <c r="C396" s="350" t="str">
        <f>IF($A$1&gt;18,19,"")</f>
        <v/>
      </c>
      <c r="D396" s="360" t="str">
        <f>IF('1'!D31&lt;&gt;"",'1'!D31,"")</f>
        <v/>
      </c>
      <c r="E396" s="417" t="str">
        <f>IF('1'!E31&lt;&gt;"",'1'!E31,"")&amp;CHAR(10)&amp;IF('1'!F31&lt;&gt;"",'1'!F31,"")&amp;CHAR(10)&amp;IF('1'!G31&lt;&gt;"",'1'!G31,"")&amp;CHAR(10)&amp;IF('1'!H31&lt;&gt;"",'1'!H31,"")&amp;CHAR(10)&amp;IF('1'!I31&lt;&gt;"",'1'!I31,"")</f>
        <v xml:space="preserve">
</v>
      </c>
      <c r="F396" s="360" t="str">
        <f>IF('3'!G108="[選択]","","【A】"&amp;'3'!G108&amp;"（"&amp;'3'!H109&amp;"）"&amp;CHAR(10))&amp;IF('3'!I108="[選択]","","【B】"&amp;'3'!I108&amp;"（"&amp;'3'!J109&amp;"）"&amp;CHAR(10))&amp;IF('3'!K108="実施済","【C】"&amp;'3'!K108&amp;"（"&amp;'3'!L109&amp;"）"&amp;CHAR(10),"")&amp;IF('3'!M108="実施済","【D】"&amp;'3'!M108&amp;"（"&amp;'3'!N109&amp;"）"&amp;CHAR(10),"")</f>
        <v/>
      </c>
      <c r="G396" s="360" t="str">
        <f>IF('4'!G109="[選択]","","【a】"&amp;'4'!G109&amp;"（"&amp;'4'!H110&amp;"）"&amp;CHAR(10))&amp;IF('4'!I109="[選択]","","【b】"&amp;'4'!I109&amp;"（"&amp;'4'!J110&amp;"）"&amp;CHAR(10))&amp;IF('4'!K109="[選択]","","【c】"&amp;'4'!K109&amp;"（"&amp;'4'!L110&amp;"）"&amp;CHAR(10))&amp;IF('4'!M109="[選択]","","【d】"&amp;'4'!M109&amp;"（"&amp;'4'!N110&amp;"）"&amp;CHAR(10))&amp;IF('4'!O109="[選択]","","【e】"&amp;'4'!O109&amp;"（"&amp;'4'!P110&amp;"）"&amp;CHAR(10))&amp;IF('4'!Q109="[選択]","","【f】"&amp;'4'!Q109&amp;"（"&amp;'4'!R110&amp;"）"&amp;CHAR(10))&amp;IF('4'!S109="[選択]","","【g】"&amp;'4'!S109&amp;"（"&amp;'4'!T110&amp;"）"&amp;CHAR(10))&amp;IF('4'!U109="[選択]","","【h】"&amp;'4'!U109&amp;"（"&amp;'4'!V110&amp;"）")</f>
        <v/>
      </c>
      <c r="H396" s="309" t="s">
        <v>46</v>
      </c>
      <c r="I396" s="319" t="str">
        <f t="shared" ref="I396:I416" si="18">IF(BV1&lt;&gt;"",BV1,"")</f>
        <v/>
      </c>
      <c r="J396" s="230"/>
      <c r="K396" s="230"/>
      <c r="L396" s="230"/>
      <c r="M396" s="230"/>
      <c r="N396" s="463" t="str">
        <f>'4'!X109</f>
        <v>[選択]</v>
      </c>
      <c r="O396" s="350" t="str">
        <f>IF(N396="（a）",$S$24,IF(N396="（b）",$S$25, IF(N396="（c）",$S$26, IF(N396="（d）",$S$27,""))))</f>
        <v/>
      </c>
      <c r="P396" s="9"/>
    </row>
    <row r="397" spans="2:16" ht="15" x14ac:dyDescent="0.45">
      <c r="B397" s="7"/>
      <c r="C397" s="351"/>
      <c r="D397" s="361"/>
      <c r="E397" s="392"/>
      <c r="F397" s="361"/>
      <c r="G397" s="361"/>
      <c r="H397" s="316" t="s">
        <v>47</v>
      </c>
      <c r="I397" s="320" t="str">
        <f t="shared" si="18"/>
        <v/>
      </c>
      <c r="J397" s="231"/>
      <c r="K397" s="231"/>
      <c r="L397" s="231"/>
      <c r="M397" s="231"/>
      <c r="N397" s="464"/>
      <c r="O397" s="351"/>
      <c r="P397" s="9"/>
    </row>
    <row r="398" spans="2:16" ht="15" x14ac:dyDescent="0.45">
      <c r="B398" s="7"/>
      <c r="C398" s="351"/>
      <c r="D398" s="361"/>
      <c r="E398" s="392"/>
      <c r="F398" s="361"/>
      <c r="G398" s="361"/>
      <c r="H398" s="316" t="s">
        <v>48</v>
      </c>
      <c r="I398" s="320" t="str">
        <f t="shared" si="18"/>
        <v/>
      </c>
      <c r="J398" s="231"/>
      <c r="K398" s="231"/>
      <c r="L398" s="231"/>
      <c r="M398" s="231"/>
      <c r="N398" s="464"/>
      <c r="O398" s="351"/>
      <c r="P398" s="9"/>
    </row>
    <row r="399" spans="2:16" ht="15" x14ac:dyDescent="0.45">
      <c r="B399" s="7"/>
      <c r="C399" s="351"/>
      <c r="D399" s="361"/>
      <c r="E399" s="392"/>
      <c r="F399" s="361"/>
      <c r="G399" s="361"/>
      <c r="H399" s="316" t="s">
        <v>49</v>
      </c>
      <c r="I399" s="320" t="str">
        <f t="shared" si="18"/>
        <v/>
      </c>
      <c r="J399" s="231"/>
      <c r="K399" s="231"/>
      <c r="L399" s="231"/>
      <c r="M399" s="231"/>
      <c r="N399" s="464"/>
      <c r="O399" s="351"/>
      <c r="P399" s="9"/>
    </row>
    <row r="400" spans="2:16" ht="15" x14ac:dyDescent="0.45">
      <c r="B400" s="7"/>
      <c r="C400" s="351"/>
      <c r="D400" s="361"/>
      <c r="E400" s="392"/>
      <c r="F400" s="361"/>
      <c r="G400" s="361"/>
      <c r="H400" s="316" t="s">
        <v>50</v>
      </c>
      <c r="I400" s="320" t="str">
        <f t="shared" si="18"/>
        <v/>
      </c>
      <c r="J400" s="231"/>
      <c r="K400" s="231"/>
      <c r="L400" s="231"/>
      <c r="M400" s="231"/>
      <c r="N400" s="464"/>
      <c r="O400" s="351"/>
      <c r="P400" s="9"/>
    </row>
    <row r="401" spans="2:16" ht="15" x14ac:dyDescent="0.45">
      <c r="B401" s="7"/>
      <c r="C401" s="351"/>
      <c r="D401" s="361"/>
      <c r="E401" s="392"/>
      <c r="F401" s="361"/>
      <c r="G401" s="361"/>
      <c r="H401" s="316" t="s">
        <v>51</v>
      </c>
      <c r="I401" s="320" t="str">
        <f t="shared" si="18"/>
        <v/>
      </c>
      <c r="J401" s="231"/>
      <c r="K401" s="231"/>
      <c r="L401" s="231"/>
      <c r="M401" s="231"/>
      <c r="N401" s="464"/>
      <c r="O401" s="351"/>
      <c r="P401" s="9"/>
    </row>
    <row r="402" spans="2:16" ht="15" x14ac:dyDescent="0.45">
      <c r="B402" s="7"/>
      <c r="C402" s="351"/>
      <c r="D402" s="361"/>
      <c r="E402" s="392"/>
      <c r="F402" s="361"/>
      <c r="G402" s="361"/>
      <c r="H402" s="316" t="s">
        <v>52</v>
      </c>
      <c r="I402" s="320" t="str">
        <f t="shared" si="18"/>
        <v/>
      </c>
      <c r="J402" s="231"/>
      <c r="K402" s="231"/>
      <c r="L402" s="231"/>
      <c r="M402" s="231"/>
      <c r="N402" s="464"/>
      <c r="O402" s="351"/>
      <c r="P402" s="9"/>
    </row>
    <row r="403" spans="2:16" ht="15" x14ac:dyDescent="0.45">
      <c r="B403" s="7"/>
      <c r="C403" s="351"/>
      <c r="D403" s="361"/>
      <c r="E403" s="392"/>
      <c r="F403" s="361"/>
      <c r="G403" s="361"/>
      <c r="H403" s="316" t="s">
        <v>53</v>
      </c>
      <c r="I403" s="320" t="str">
        <f t="shared" si="18"/>
        <v/>
      </c>
      <c r="J403" s="231"/>
      <c r="K403" s="231"/>
      <c r="L403" s="231"/>
      <c r="M403" s="231"/>
      <c r="N403" s="464"/>
      <c r="O403" s="351"/>
      <c r="P403" s="9"/>
    </row>
    <row r="404" spans="2:16" ht="15" x14ac:dyDescent="0.45">
      <c r="B404" s="7"/>
      <c r="C404" s="351"/>
      <c r="D404" s="361"/>
      <c r="E404" s="392"/>
      <c r="F404" s="361"/>
      <c r="G404" s="361"/>
      <c r="H404" s="316" t="s">
        <v>54</v>
      </c>
      <c r="I404" s="320" t="str">
        <f t="shared" si="18"/>
        <v/>
      </c>
      <c r="J404" s="231"/>
      <c r="K404" s="231"/>
      <c r="L404" s="231"/>
      <c r="M404" s="231"/>
      <c r="N404" s="464"/>
      <c r="O404" s="351"/>
      <c r="P404" s="9"/>
    </row>
    <row r="405" spans="2:16" ht="15" x14ac:dyDescent="0.45">
      <c r="B405" s="7"/>
      <c r="C405" s="351"/>
      <c r="D405" s="361"/>
      <c r="E405" s="392"/>
      <c r="F405" s="361"/>
      <c r="G405" s="361"/>
      <c r="H405" s="316" t="s">
        <v>55</v>
      </c>
      <c r="I405" s="320" t="str">
        <f t="shared" si="18"/>
        <v/>
      </c>
      <c r="J405" s="231"/>
      <c r="K405" s="231"/>
      <c r="L405" s="231"/>
      <c r="M405" s="231"/>
      <c r="N405" s="464"/>
      <c r="O405" s="351"/>
      <c r="P405" s="9"/>
    </row>
    <row r="406" spans="2:16" ht="15" x14ac:dyDescent="0.45">
      <c r="B406" s="7"/>
      <c r="C406" s="351"/>
      <c r="D406" s="361"/>
      <c r="E406" s="392"/>
      <c r="F406" s="361"/>
      <c r="G406" s="361"/>
      <c r="H406" s="316" t="s">
        <v>140</v>
      </c>
      <c r="I406" s="320" t="str">
        <f t="shared" si="18"/>
        <v/>
      </c>
      <c r="J406" s="231"/>
      <c r="K406" s="231"/>
      <c r="L406" s="231"/>
      <c r="M406" s="231"/>
      <c r="N406" s="464"/>
      <c r="O406" s="351"/>
      <c r="P406" s="9"/>
    </row>
    <row r="407" spans="2:16" ht="15" x14ac:dyDescent="0.45">
      <c r="B407" s="7"/>
      <c r="C407" s="351"/>
      <c r="D407" s="361"/>
      <c r="E407" s="392"/>
      <c r="F407" s="361"/>
      <c r="G407" s="361"/>
      <c r="H407" s="316" t="s">
        <v>141</v>
      </c>
      <c r="I407" s="320" t="str">
        <f t="shared" si="18"/>
        <v/>
      </c>
      <c r="J407" s="231"/>
      <c r="K407" s="231"/>
      <c r="L407" s="231"/>
      <c r="M407" s="231"/>
      <c r="N407" s="464"/>
      <c r="O407" s="351"/>
      <c r="P407" s="9"/>
    </row>
    <row r="408" spans="2:16" ht="15" x14ac:dyDescent="0.45">
      <c r="B408" s="7"/>
      <c r="C408" s="351"/>
      <c r="D408" s="361"/>
      <c r="E408" s="392"/>
      <c r="F408" s="361"/>
      <c r="G408" s="361"/>
      <c r="H408" s="316" t="s">
        <v>142</v>
      </c>
      <c r="I408" s="320" t="str">
        <f t="shared" si="18"/>
        <v/>
      </c>
      <c r="J408" s="231"/>
      <c r="K408" s="231"/>
      <c r="L408" s="231"/>
      <c r="M408" s="231"/>
      <c r="N408" s="464"/>
      <c r="O408" s="351"/>
      <c r="P408" s="9"/>
    </row>
    <row r="409" spans="2:16" ht="15" x14ac:dyDescent="0.45">
      <c r="B409" s="7"/>
      <c r="C409" s="351"/>
      <c r="D409" s="361"/>
      <c r="E409" s="392"/>
      <c r="F409" s="361"/>
      <c r="G409" s="361"/>
      <c r="H409" s="316" t="s">
        <v>143</v>
      </c>
      <c r="I409" s="320" t="str">
        <f t="shared" si="18"/>
        <v/>
      </c>
      <c r="J409" s="231"/>
      <c r="K409" s="231"/>
      <c r="L409" s="231"/>
      <c r="M409" s="231"/>
      <c r="N409" s="464"/>
      <c r="O409" s="351"/>
      <c r="P409" s="9"/>
    </row>
    <row r="410" spans="2:16" ht="15" x14ac:dyDescent="0.45">
      <c r="B410" s="7"/>
      <c r="C410" s="351"/>
      <c r="D410" s="361"/>
      <c r="E410" s="392"/>
      <c r="F410" s="361"/>
      <c r="G410" s="361"/>
      <c r="H410" s="316" t="s">
        <v>144</v>
      </c>
      <c r="I410" s="320" t="str">
        <f t="shared" si="18"/>
        <v/>
      </c>
      <c r="J410" s="231"/>
      <c r="K410" s="231"/>
      <c r="L410" s="231"/>
      <c r="M410" s="231"/>
      <c r="N410" s="464"/>
      <c r="O410" s="351"/>
      <c r="P410" s="9"/>
    </row>
    <row r="411" spans="2:16" ht="15" x14ac:dyDescent="0.45">
      <c r="B411" s="7"/>
      <c r="C411" s="351"/>
      <c r="D411" s="361"/>
      <c r="E411" s="392"/>
      <c r="F411" s="361"/>
      <c r="G411" s="361"/>
      <c r="H411" s="316" t="s">
        <v>145</v>
      </c>
      <c r="I411" s="320" t="str">
        <f t="shared" si="18"/>
        <v/>
      </c>
      <c r="J411" s="231"/>
      <c r="K411" s="231"/>
      <c r="L411" s="231"/>
      <c r="M411" s="231"/>
      <c r="N411" s="464"/>
      <c r="O411" s="351"/>
      <c r="P411" s="9"/>
    </row>
    <row r="412" spans="2:16" ht="15" x14ac:dyDescent="0.45">
      <c r="B412" s="7"/>
      <c r="C412" s="351"/>
      <c r="D412" s="361"/>
      <c r="E412" s="392"/>
      <c r="F412" s="361"/>
      <c r="G412" s="361"/>
      <c r="H412" s="316" t="s">
        <v>146</v>
      </c>
      <c r="I412" s="320" t="str">
        <f t="shared" si="18"/>
        <v/>
      </c>
      <c r="J412" s="231"/>
      <c r="K412" s="231"/>
      <c r="L412" s="231"/>
      <c r="M412" s="231"/>
      <c r="N412" s="464"/>
      <c r="O412" s="351"/>
      <c r="P412" s="9"/>
    </row>
    <row r="413" spans="2:16" ht="15" x14ac:dyDescent="0.45">
      <c r="B413" s="7"/>
      <c r="C413" s="351"/>
      <c r="D413" s="361"/>
      <c r="E413" s="392"/>
      <c r="F413" s="361"/>
      <c r="G413" s="361"/>
      <c r="H413" s="316" t="s">
        <v>147</v>
      </c>
      <c r="I413" s="320" t="str">
        <f t="shared" si="18"/>
        <v/>
      </c>
      <c r="J413" s="231"/>
      <c r="K413" s="231"/>
      <c r="L413" s="231"/>
      <c r="M413" s="231"/>
      <c r="N413" s="464"/>
      <c r="O413" s="351"/>
      <c r="P413" s="9"/>
    </row>
    <row r="414" spans="2:16" ht="15" x14ac:dyDescent="0.45">
      <c r="B414" s="7"/>
      <c r="C414" s="351"/>
      <c r="D414" s="361"/>
      <c r="E414" s="392"/>
      <c r="F414" s="361"/>
      <c r="G414" s="361"/>
      <c r="H414" s="316" t="s">
        <v>148</v>
      </c>
      <c r="I414" s="320" t="str">
        <f t="shared" si="18"/>
        <v/>
      </c>
      <c r="J414" s="231"/>
      <c r="K414" s="231"/>
      <c r="L414" s="231"/>
      <c r="M414" s="231"/>
      <c r="N414" s="464"/>
      <c r="O414" s="351"/>
      <c r="P414" s="9"/>
    </row>
    <row r="415" spans="2:16" ht="15" x14ac:dyDescent="0.45">
      <c r="B415" s="7"/>
      <c r="C415" s="351"/>
      <c r="D415" s="361"/>
      <c r="E415" s="392"/>
      <c r="F415" s="361"/>
      <c r="G415" s="361"/>
      <c r="H415" s="316" t="s">
        <v>149</v>
      </c>
      <c r="I415" s="320" t="str">
        <f t="shared" si="18"/>
        <v/>
      </c>
      <c r="J415" s="231"/>
      <c r="K415" s="231"/>
      <c r="L415" s="231"/>
      <c r="M415" s="231"/>
      <c r="N415" s="464"/>
      <c r="O415" s="351"/>
      <c r="P415" s="9"/>
    </row>
    <row r="416" spans="2:16" ht="15.6" thickBot="1" x14ac:dyDescent="0.5">
      <c r="B416" s="7"/>
      <c r="C416" s="352"/>
      <c r="D416" s="362"/>
      <c r="E416" s="418"/>
      <c r="F416" s="362"/>
      <c r="G416" s="362"/>
      <c r="H416" s="310" t="s">
        <v>268</v>
      </c>
      <c r="I416" s="321" t="str">
        <f t="shared" si="18"/>
        <v/>
      </c>
      <c r="J416" s="232"/>
      <c r="K416" s="232"/>
      <c r="L416" s="232"/>
      <c r="M416" s="232"/>
      <c r="N416" s="465"/>
      <c r="O416" s="352"/>
      <c r="P416" s="9"/>
    </row>
    <row r="417" spans="2:16" ht="15" x14ac:dyDescent="0.45">
      <c r="B417" s="7"/>
      <c r="C417" s="350" t="str">
        <f>IF($A$1&gt;19,20,"")</f>
        <v/>
      </c>
      <c r="D417" s="360" t="str">
        <f>IF('1'!D32&lt;&gt;"",'1'!D32,"")</f>
        <v/>
      </c>
      <c r="E417" s="417" t="str">
        <f>IF('1'!E32&lt;&gt;"",'1'!E32,"")&amp;CHAR(10)&amp;IF('1'!F32&lt;&gt;"",'1'!F32,"")&amp;CHAR(10)&amp;IF('1'!G32&lt;&gt;"",'1'!G32,"")&amp;CHAR(10)&amp;IF('1'!H32&lt;&gt;"",'1'!H32,"")&amp;CHAR(10)&amp;IF('1'!I32&lt;&gt;"",'1'!I32,"")</f>
        <v xml:space="preserve">
</v>
      </c>
      <c r="F417" s="360" t="str">
        <f>IF('3'!G113="[選択]","","【A】"&amp;'3'!G113&amp;"（"&amp;'3'!H114&amp;"）"&amp;CHAR(10))&amp;IF('3'!I113="[選択]","","【B】"&amp;'3'!I113&amp;"（"&amp;'3'!J114&amp;"）"&amp;CHAR(10))&amp;IF('3'!K113="実施済","【C】"&amp;'3'!K113&amp;"（"&amp;'3'!L114&amp;"）"&amp;CHAR(10),"")&amp;IF('3'!M113="実施済","【D】"&amp;'3'!M113&amp;"（"&amp;'3'!N114&amp;"）"&amp;CHAR(10),"")</f>
        <v/>
      </c>
      <c r="G417" s="360" t="str">
        <f>IF('4'!G114="[選択]","","【a】"&amp;'4'!G114&amp;"（"&amp;'4'!H115&amp;"）"&amp;CHAR(10))&amp;IF('4'!I114="[選択]","","【b】"&amp;'4'!I114&amp;"（"&amp;'4'!J115&amp;"）"&amp;CHAR(10))&amp;IF('4'!K114="[選択]","","【c】"&amp;'4'!K114&amp;"（"&amp;'4'!L115&amp;"）"&amp;CHAR(10))&amp;IF('4'!M114="[選択]","","【d】"&amp;'4'!M114&amp;"（"&amp;'4'!N115&amp;"）"&amp;CHAR(10))&amp;IF('4'!O114="[選択]","","【e】"&amp;'4'!O114&amp;"（"&amp;'4'!P115&amp;"）"&amp;CHAR(10))&amp;IF('4'!Q114="[選択]","","【f】"&amp;'4'!Q114&amp;"（"&amp;'4'!R115&amp;"）"&amp;CHAR(10))&amp;IF('4'!S114="[選択]","","【g】"&amp;'4'!S114&amp;"（"&amp;'4'!T115&amp;"）"&amp;CHAR(10))&amp;IF('4'!U114="[選択]","","【h】"&amp;'4'!U114&amp;"（"&amp;'4'!V115&amp;"）")</f>
        <v/>
      </c>
      <c r="H417" s="309" t="s">
        <v>46</v>
      </c>
      <c r="I417" s="319" t="str">
        <f t="shared" ref="I417:I437" si="19">IF(BY1&lt;&gt;"",BY1,"")</f>
        <v/>
      </c>
      <c r="J417" s="230"/>
      <c r="K417" s="230"/>
      <c r="L417" s="230"/>
      <c r="M417" s="230"/>
      <c r="N417" s="463" t="str">
        <f>'4'!X114</f>
        <v>[選択]</v>
      </c>
      <c r="O417" s="350" t="str">
        <f>IF(N417="（a）",$S$24,IF(N417="（b）",$S$25, IF(N417="（c）",$S$26, IF(N417="（d）",$S$27,""))))</f>
        <v/>
      </c>
      <c r="P417" s="9"/>
    </row>
    <row r="418" spans="2:16" ht="15" x14ac:dyDescent="0.45">
      <c r="B418" s="7"/>
      <c r="C418" s="351"/>
      <c r="D418" s="361"/>
      <c r="E418" s="392"/>
      <c r="F418" s="361"/>
      <c r="G418" s="361"/>
      <c r="H418" s="316" t="s">
        <v>47</v>
      </c>
      <c r="I418" s="320" t="str">
        <f t="shared" si="19"/>
        <v/>
      </c>
      <c r="J418" s="231"/>
      <c r="K418" s="231"/>
      <c r="L418" s="231"/>
      <c r="M418" s="231"/>
      <c r="N418" s="464"/>
      <c r="O418" s="351"/>
      <c r="P418" s="9"/>
    </row>
    <row r="419" spans="2:16" ht="15" x14ac:dyDescent="0.45">
      <c r="B419" s="7"/>
      <c r="C419" s="351"/>
      <c r="D419" s="361"/>
      <c r="E419" s="392"/>
      <c r="F419" s="361"/>
      <c r="G419" s="361"/>
      <c r="H419" s="316" t="s">
        <v>48</v>
      </c>
      <c r="I419" s="320" t="str">
        <f t="shared" si="19"/>
        <v/>
      </c>
      <c r="J419" s="231"/>
      <c r="K419" s="231"/>
      <c r="L419" s="231"/>
      <c r="M419" s="231"/>
      <c r="N419" s="464"/>
      <c r="O419" s="351"/>
      <c r="P419" s="9"/>
    </row>
    <row r="420" spans="2:16" ht="15" x14ac:dyDescent="0.45">
      <c r="B420" s="7"/>
      <c r="C420" s="351"/>
      <c r="D420" s="361"/>
      <c r="E420" s="392"/>
      <c r="F420" s="361"/>
      <c r="G420" s="361"/>
      <c r="H420" s="316" t="s">
        <v>49</v>
      </c>
      <c r="I420" s="320" t="str">
        <f t="shared" si="19"/>
        <v/>
      </c>
      <c r="J420" s="231"/>
      <c r="K420" s="231"/>
      <c r="L420" s="231"/>
      <c r="M420" s="231"/>
      <c r="N420" s="464"/>
      <c r="O420" s="351"/>
      <c r="P420" s="9"/>
    </row>
    <row r="421" spans="2:16" ht="15" x14ac:dyDescent="0.45">
      <c r="B421" s="7"/>
      <c r="C421" s="351"/>
      <c r="D421" s="361"/>
      <c r="E421" s="392"/>
      <c r="F421" s="361"/>
      <c r="G421" s="361"/>
      <c r="H421" s="316" t="s">
        <v>50</v>
      </c>
      <c r="I421" s="320" t="str">
        <f t="shared" si="19"/>
        <v/>
      </c>
      <c r="J421" s="231"/>
      <c r="K421" s="231"/>
      <c r="L421" s="231"/>
      <c r="M421" s="231"/>
      <c r="N421" s="464"/>
      <c r="O421" s="351"/>
      <c r="P421" s="9"/>
    </row>
    <row r="422" spans="2:16" ht="15" x14ac:dyDescent="0.45">
      <c r="B422" s="7"/>
      <c r="C422" s="351"/>
      <c r="D422" s="361"/>
      <c r="E422" s="392"/>
      <c r="F422" s="361"/>
      <c r="G422" s="361"/>
      <c r="H422" s="316" t="s">
        <v>51</v>
      </c>
      <c r="I422" s="320" t="str">
        <f t="shared" si="19"/>
        <v/>
      </c>
      <c r="J422" s="231"/>
      <c r="K422" s="231"/>
      <c r="L422" s="231"/>
      <c r="M422" s="231"/>
      <c r="N422" s="464"/>
      <c r="O422" s="351"/>
      <c r="P422" s="9"/>
    </row>
    <row r="423" spans="2:16" ht="15" x14ac:dyDescent="0.45">
      <c r="B423" s="7"/>
      <c r="C423" s="351"/>
      <c r="D423" s="361"/>
      <c r="E423" s="392"/>
      <c r="F423" s="361"/>
      <c r="G423" s="361"/>
      <c r="H423" s="316" t="s">
        <v>52</v>
      </c>
      <c r="I423" s="320" t="str">
        <f t="shared" si="19"/>
        <v/>
      </c>
      <c r="J423" s="231"/>
      <c r="K423" s="231"/>
      <c r="L423" s="231"/>
      <c r="M423" s="231"/>
      <c r="N423" s="464"/>
      <c r="O423" s="351"/>
      <c r="P423" s="9"/>
    </row>
    <row r="424" spans="2:16" ht="15" x14ac:dyDescent="0.45">
      <c r="B424" s="7"/>
      <c r="C424" s="351"/>
      <c r="D424" s="361"/>
      <c r="E424" s="392"/>
      <c r="F424" s="361"/>
      <c r="G424" s="361"/>
      <c r="H424" s="316" t="s">
        <v>53</v>
      </c>
      <c r="I424" s="320" t="str">
        <f t="shared" si="19"/>
        <v/>
      </c>
      <c r="J424" s="231"/>
      <c r="K424" s="231"/>
      <c r="L424" s="231"/>
      <c r="M424" s="231"/>
      <c r="N424" s="464"/>
      <c r="O424" s="351"/>
      <c r="P424" s="9"/>
    </row>
    <row r="425" spans="2:16" ht="15" x14ac:dyDescent="0.45">
      <c r="B425" s="7"/>
      <c r="C425" s="351"/>
      <c r="D425" s="361"/>
      <c r="E425" s="392"/>
      <c r="F425" s="361"/>
      <c r="G425" s="361"/>
      <c r="H425" s="316" t="s">
        <v>54</v>
      </c>
      <c r="I425" s="320" t="str">
        <f t="shared" si="19"/>
        <v/>
      </c>
      <c r="J425" s="231"/>
      <c r="K425" s="231"/>
      <c r="L425" s="231"/>
      <c r="M425" s="231"/>
      <c r="N425" s="464"/>
      <c r="O425" s="351"/>
      <c r="P425" s="9"/>
    </row>
    <row r="426" spans="2:16" ht="15" x14ac:dyDescent="0.45">
      <c r="B426" s="7"/>
      <c r="C426" s="351"/>
      <c r="D426" s="361"/>
      <c r="E426" s="392"/>
      <c r="F426" s="361"/>
      <c r="G426" s="361"/>
      <c r="H426" s="316" t="s">
        <v>55</v>
      </c>
      <c r="I426" s="320" t="str">
        <f t="shared" si="19"/>
        <v/>
      </c>
      <c r="J426" s="231"/>
      <c r="K426" s="231"/>
      <c r="L426" s="231"/>
      <c r="M426" s="231"/>
      <c r="N426" s="464"/>
      <c r="O426" s="351"/>
      <c r="P426" s="9"/>
    </row>
    <row r="427" spans="2:16" ht="15" x14ac:dyDescent="0.45">
      <c r="B427" s="7"/>
      <c r="C427" s="351"/>
      <c r="D427" s="361"/>
      <c r="E427" s="392"/>
      <c r="F427" s="361"/>
      <c r="G427" s="361"/>
      <c r="H427" s="316" t="s">
        <v>140</v>
      </c>
      <c r="I427" s="320" t="str">
        <f t="shared" si="19"/>
        <v/>
      </c>
      <c r="J427" s="231"/>
      <c r="K427" s="231"/>
      <c r="L427" s="231"/>
      <c r="M427" s="231"/>
      <c r="N427" s="464"/>
      <c r="O427" s="351"/>
      <c r="P427" s="9"/>
    </row>
    <row r="428" spans="2:16" ht="15" x14ac:dyDescent="0.45">
      <c r="B428" s="7"/>
      <c r="C428" s="351"/>
      <c r="D428" s="361"/>
      <c r="E428" s="392"/>
      <c r="F428" s="361"/>
      <c r="G428" s="361"/>
      <c r="H428" s="316" t="s">
        <v>141</v>
      </c>
      <c r="I428" s="320" t="str">
        <f t="shared" si="19"/>
        <v/>
      </c>
      <c r="J428" s="231"/>
      <c r="K428" s="231"/>
      <c r="L428" s="231"/>
      <c r="M428" s="231"/>
      <c r="N428" s="464"/>
      <c r="O428" s="351"/>
      <c r="P428" s="9"/>
    </row>
    <row r="429" spans="2:16" ht="15" x14ac:dyDescent="0.45">
      <c r="B429" s="7"/>
      <c r="C429" s="351"/>
      <c r="D429" s="361"/>
      <c r="E429" s="392"/>
      <c r="F429" s="361"/>
      <c r="G429" s="361"/>
      <c r="H429" s="316" t="s">
        <v>142</v>
      </c>
      <c r="I429" s="320" t="str">
        <f t="shared" si="19"/>
        <v/>
      </c>
      <c r="J429" s="231"/>
      <c r="K429" s="231"/>
      <c r="L429" s="231"/>
      <c r="M429" s="231"/>
      <c r="N429" s="464"/>
      <c r="O429" s="351"/>
      <c r="P429" s="9"/>
    </row>
    <row r="430" spans="2:16" ht="15" x14ac:dyDescent="0.45">
      <c r="B430" s="7"/>
      <c r="C430" s="351"/>
      <c r="D430" s="361"/>
      <c r="E430" s="392"/>
      <c r="F430" s="361"/>
      <c r="G430" s="361"/>
      <c r="H430" s="316" t="s">
        <v>143</v>
      </c>
      <c r="I430" s="320" t="str">
        <f t="shared" si="19"/>
        <v/>
      </c>
      <c r="J430" s="231"/>
      <c r="K430" s="231"/>
      <c r="L430" s="231"/>
      <c r="M430" s="231"/>
      <c r="N430" s="464"/>
      <c r="O430" s="351"/>
      <c r="P430" s="9"/>
    </row>
    <row r="431" spans="2:16" ht="15" x14ac:dyDescent="0.45">
      <c r="B431" s="7"/>
      <c r="C431" s="351"/>
      <c r="D431" s="361"/>
      <c r="E431" s="392"/>
      <c r="F431" s="361"/>
      <c r="G431" s="361"/>
      <c r="H431" s="316" t="s">
        <v>144</v>
      </c>
      <c r="I431" s="320" t="str">
        <f t="shared" si="19"/>
        <v/>
      </c>
      <c r="J431" s="231"/>
      <c r="K431" s="231"/>
      <c r="L431" s="231"/>
      <c r="M431" s="231"/>
      <c r="N431" s="464"/>
      <c r="O431" s="351"/>
      <c r="P431" s="9"/>
    </row>
    <row r="432" spans="2:16" ht="15" x14ac:dyDescent="0.45">
      <c r="B432" s="7"/>
      <c r="C432" s="351"/>
      <c r="D432" s="361"/>
      <c r="E432" s="392"/>
      <c r="F432" s="361"/>
      <c r="G432" s="361"/>
      <c r="H432" s="316" t="s">
        <v>145</v>
      </c>
      <c r="I432" s="320" t="str">
        <f t="shared" si="19"/>
        <v/>
      </c>
      <c r="J432" s="231"/>
      <c r="K432" s="231"/>
      <c r="L432" s="231"/>
      <c r="M432" s="231"/>
      <c r="N432" s="464"/>
      <c r="O432" s="351"/>
      <c r="P432" s="9"/>
    </row>
    <row r="433" spans="2:16" ht="15" x14ac:dyDescent="0.45">
      <c r="B433" s="7"/>
      <c r="C433" s="351"/>
      <c r="D433" s="361"/>
      <c r="E433" s="392"/>
      <c r="F433" s="361"/>
      <c r="G433" s="361"/>
      <c r="H433" s="316" t="s">
        <v>146</v>
      </c>
      <c r="I433" s="320" t="str">
        <f t="shared" si="19"/>
        <v/>
      </c>
      <c r="J433" s="231"/>
      <c r="K433" s="231"/>
      <c r="L433" s="231"/>
      <c r="M433" s="231"/>
      <c r="N433" s="464"/>
      <c r="O433" s="351"/>
      <c r="P433" s="9"/>
    </row>
    <row r="434" spans="2:16" ht="15" x14ac:dyDescent="0.45">
      <c r="B434" s="7"/>
      <c r="C434" s="351"/>
      <c r="D434" s="361"/>
      <c r="E434" s="392"/>
      <c r="F434" s="361"/>
      <c r="G434" s="361"/>
      <c r="H434" s="316" t="s">
        <v>147</v>
      </c>
      <c r="I434" s="320" t="str">
        <f t="shared" si="19"/>
        <v/>
      </c>
      <c r="J434" s="231"/>
      <c r="K434" s="231"/>
      <c r="L434" s="231"/>
      <c r="M434" s="231"/>
      <c r="N434" s="464"/>
      <c r="O434" s="351"/>
      <c r="P434" s="9"/>
    </row>
    <row r="435" spans="2:16" ht="15" x14ac:dyDescent="0.45">
      <c r="B435" s="7"/>
      <c r="C435" s="351"/>
      <c r="D435" s="361"/>
      <c r="E435" s="392"/>
      <c r="F435" s="361"/>
      <c r="G435" s="361"/>
      <c r="H435" s="316" t="s">
        <v>148</v>
      </c>
      <c r="I435" s="320" t="str">
        <f t="shared" si="19"/>
        <v/>
      </c>
      <c r="J435" s="231"/>
      <c r="K435" s="231"/>
      <c r="L435" s="231"/>
      <c r="M435" s="231"/>
      <c r="N435" s="464"/>
      <c r="O435" s="351"/>
      <c r="P435" s="9"/>
    </row>
    <row r="436" spans="2:16" ht="15" x14ac:dyDescent="0.45">
      <c r="B436" s="7"/>
      <c r="C436" s="351"/>
      <c r="D436" s="361"/>
      <c r="E436" s="392"/>
      <c r="F436" s="361"/>
      <c r="G436" s="361"/>
      <c r="H436" s="316" t="s">
        <v>149</v>
      </c>
      <c r="I436" s="320" t="str">
        <f t="shared" si="19"/>
        <v/>
      </c>
      <c r="J436" s="231"/>
      <c r="K436" s="231"/>
      <c r="L436" s="231"/>
      <c r="M436" s="231"/>
      <c r="N436" s="464"/>
      <c r="O436" s="351"/>
      <c r="P436" s="9"/>
    </row>
    <row r="437" spans="2:16" ht="15.6" thickBot="1" x14ac:dyDescent="0.5">
      <c r="B437" s="7"/>
      <c r="C437" s="352"/>
      <c r="D437" s="362"/>
      <c r="E437" s="418"/>
      <c r="F437" s="362"/>
      <c r="G437" s="362"/>
      <c r="H437" s="310" t="s">
        <v>268</v>
      </c>
      <c r="I437" s="321" t="str">
        <f t="shared" si="19"/>
        <v/>
      </c>
      <c r="J437" s="232"/>
      <c r="K437" s="232"/>
      <c r="L437" s="232"/>
      <c r="M437" s="232"/>
      <c r="N437" s="465"/>
      <c r="O437" s="352"/>
      <c r="P437" s="9"/>
    </row>
    <row r="438" spans="2:16" ht="15" x14ac:dyDescent="0.45">
      <c r="B438" s="11"/>
      <c r="C438" s="12"/>
      <c r="D438" s="12"/>
      <c r="E438" s="12"/>
      <c r="F438" s="12"/>
      <c r="G438" s="12"/>
      <c r="H438" s="12"/>
      <c r="I438" s="12"/>
      <c r="J438" s="12"/>
      <c r="K438" s="12"/>
      <c r="L438" s="12"/>
      <c r="M438" s="12"/>
      <c r="N438" s="12"/>
      <c r="O438" s="12"/>
      <c r="P438" s="13"/>
    </row>
    <row r="439" spans="2:16" ht="15" x14ac:dyDescent="0.45"/>
    <row r="440" spans="2:16" ht="15" hidden="1" customHeight="1" x14ac:dyDescent="0.45"/>
  </sheetData>
  <mergeCells count="171">
    <mergeCell ref="F375:F395"/>
    <mergeCell ref="G375:G395"/>
    <mergeCell ref="F396:F416"/>
    <mergeCell ref="G396:G416"/>
    <mergeCell ref="F417:F437"/>
    <mergeCell ref="G417:G437"/>
    <mergeCell ref="O8:O9"/>
    <mergeCell ref="C10:C13"/>
    <mergeCell ref="D10:D13"/>
    <mergeCell ref="E10:E13"/>
    <mergeCell ref="N10:N13"/>
    <mergeCell ref="O10:O13"/>
    <mergeCell ref="F10:F13"/>
    <mergeCell ref="G10:G13"/>
    <mergeCell ref="N16:N17"/>
    <mergeCell ref="O16:O17"/>
    <mergeCell ref="C18:C38"/>
    <mergeCell ref="D18:D38"/>
    <mergeCell ref="E18:E38"/>
    <mergeCell ref="N18:N38"/>
    <mergeCell ref="O18:O38"/>
    <mergeCell ref="C16:C17"/>
    <mergeCell ref="D16:D17"/>
    <mergeCell ref="E16:E17"/>
    <mergeCell ref="B3:P3"/>
    <mergeCell ref="L5:M5"/>
    <mergeCell ref="L6:M6"/>
    <mergeCell ref="C8:C9"/>
    <mergeCell ref="D8:D9"/>
    <mergeCell ref="E8:E9"/>
    <mergeCell ref="H8:I9"/>
    <mergeCell ref="J8:K8"/>
    <mergeCell ref="L8:M8"/>
    <mergeCell ref="N8:N9"/>
    <mergeCell ref="F8:F9"/>
    <mergeCell ref="G8:G9"/>
    <mergeCell ref="H16:I17"/>
    <mergeCell ref="J16:K16"/>
    <mergeCell ref="L16:M16"/>
    <mergeCell ref="F16:F17"/>
    <mergeCell ref="G16:G17"/>
    <mergeCell ref="F18:F38"/>
    <mergeCell ref="G18:G38"/>
    <mergeCell ref="C39:C59"/>
    <mergeCell ref="D39:D59"/>
    <mergeCell ref="E39:E59"/>
    <mergeCell ref="N39:N59"/>
    <mergeCell ref="O39:O59"/>
    <mergeCell ref="C60:C80"/>
    <mergeCell ref="D60:D80"/>
    <mergeCell ref="E60:E80"/>
    <mergeCell ref="N60:N80"/>
    <mergeCell ref="O60:O80"/>
    <mergeCell ref="F39:F59"/>
    <mergeCell ref="G39:G59"/>
    <mergeCell ref="F60:F80"/>
    <mergeCell ref="G60:G80"/>
    <mergeCell ref="C81:C101"/>
    <mergeCell ref="D81:D101"/>
    <mergeCell ref="E81:E101"/>
    <mergeCell ref="N81:N101"/>
    <mergeCell ref="O81:O101"/>
    <mergeCell ref="C102:C122"/>
    <mergeCell ref="D102:D122"/>
    <mergeCell ref="E102:E122"/>
    <mergeCell ref="N102:N122"/>
    <mergeCell ref="O102:O122"/>
    <mergeCell ref="F81:F101"/>
    <mergeCell ref="G81:G101"/>
    <mergeCell ref="F102:F122"/>
    <mergeCell ref="G102:G122"/>
    <mergeCell ref="C123:C143"/>
    <mergeCell ref="D123:D143"/>
    <mergeCell ref="E123:E143"/>
    <mergeCell ref="N123:N143"/>
    <mergeCell ref="O123:O143"/>
    <mergeCell ref="C144:C164"/>
    <mergeCell ref="D144:D164"/>
    <mergeCell ref="E144:E164"/>
    <mergeCell ref="N144:N164"/>
    <mergeCell ref="O144:O164"/>
    <mergeCell ref="F123:F143"/>
    <mergeCell ref="G123:G143"/>
    <mergeCell ref="F144:F164"/>
    <mergeCell ref="G144:G164"/>
    <mergeCell ref="C165:C185"/>
    <mergeCell ref="D165:D185"/>
    <mergeCell ref="E165:E185"/>
    <mergeCell ref="N165:N185"/>
    <mergeCell ref="O165:O185"/>
    <mergeCell ref="C186:C206"/>
    <mergeCell ref="D186:D206"/>
    <mergeCell ref="E186:E206"/>
    <mergeCell ref="N186:N206"/>
    <mergeCell ref="O186:O206"/>
    <mergeCell ref="F165:F185"/>
    <mergeCell ref="G165:G185"/>
    <mergeCell ref="F186:F206"/>
    <mergeCell ref="G186:G206"/>
    <mergeCell ref="C207:C227"/>
    <mergeCell ref="D207:D227"/>
    <mergeCell ref="E207:E227"/>
    <mergeCell ref="N207:N227"/>
    <mergeCell ref="O207:O227"/>
    <mergeCell ref="C228:C248"/>
    <mergeCell ref="D228:D248"/>
    <mergeCell ref="E228:E248"/>
    <mergeCell ref="N228:N248"/>
    <mergeCell ref="O228:O248"/>
    <mergeCell ref="F207:F227"/>
    <mergeCell ref="G207:G227"/>
    <mergeCell ref="F228:F248"/>
    <mergeCell ref="G228:G248"/>
    <mergeCell ref="C249:C269"/>
    <mergeCell ref="D249:D269"/>
    <mergeCell ref="E249:E269"/>
    <mergeCell ref="N249:N269"/>
    <mergeCell ref="O249:O269"/>
    <mergeCell ref="C270:C290"/>
    <mergeCell ref="D270:D290"/>
    <mergeCell ref="E270:E290"/>
    <mergeCell ref="N270:N290"/>
    <mergeCell ref="O270:O290"/>
    <mergeCell ref="F249:F269"/>
    <mergeCell ref="G249:G269"/>
    <mergeCell ref="F270:F290"/>
    <mergeCell ref="G270:G290"/>
    <mergeCell ref="N354:N374"/>
    <mergeCell ref="O354:O374"/>
    <mergeCell ref="C291:C311"/>
    <mergeCell ref="D291:D311"/>
    <mergeCell ref="E291:E311"/>
    <mergeCell ref="N291:N311"/>
    <mergeCell ref="O291:O311"/>
    <mergeCell ref="C312:C332"/>
    <mergeCell ref="D312:D332"/>
    <mergeCell ref="E312:E332"/>
    <mergeCell ref="N312:N332"/>
    <mergeCell ref="O312:O332"/>
    <mergeCell ref="F291:F311"/>
    <mergeCell ref="G291:G311"/>
    <mergeCell ref="F312:F332"/>
    <mergeCell ref="G312:G332"/>
    <mergeCell ref="F333:F353"/>
    <mergeCell ref="G333:G353"/>
    <mergeCell ref="F354:F374"/>
    <mergeCell ref="G354:G374"/>
    <mergeCell ref="C417:C437"/>
    <mergeCell ref="D417:D437"/>
    <mergeCell ref="E417:E437"/>
    <mergeCell ref="N417:N437"/>
    <mergeCell ref="O417:O437"/>
    <mergeCell ref="D5:E5"/>
    <mergeCell ref="C375:C395"/>
    <mergeCell ref="D375:D395"/>
    <mergeCell ref="E375:E395"/>
    <mergeCell ref="N375:N395"/>
    <mergeCell ref="O375:O395"/>
    <mergeCell ref="C396:C416"/>
    <mergeCell ref="D396:D416"/>
    <mergeCell ref="E396:E416"/>
    <mergeCell ref="N396:N416"/>
    <mergeCell ref="O396:O416"/>
    <mergeCell ref="C333:C353"/>
    <mergeCell ref="D333:D353"/>
    <mergeCell ref="E333:E353"/>
    <mergeCell ref="N333:N353"/>
    <mergeCell ref="O333:O353"/>
    <mergeCell ref="C354:C374"/>
    <mergeCell ref="D354:D374"/>
    <mergeCell ref="E354:E374"/>
  </mergeCells>
  <phoneticPr fontId="1"/>
  <conditionalFormatting sqref="O18:O437">
    <cfRule type="expression" dxfId="1" priority="1">
      <formula>N18="（a）"</formula>
    </cfRule>
  </conditionalFormatting>
  <hyperlinks>
    <hyperlink ref="L5:M5" location="作業条件確認シート!A1" display="入力後、次のシートに移動" xr:uid="{00000000-0004-0000-0900-000000000000}"/>
    <hyperlink ref="L6:M6" location="'シナリオ検討シート（2‐1）【ヒューマンエラー】'!A1" display="シナリオ検討シート（2-1）はコチラ" xr:uid="{00000000-0004-0000-0900-000001000000}"/>
    <hyperlink ref="L14" location="結果事象の記載方針!A1" display="※結果事象の記載に係る方針はコチラ" xr:uid="{00000000-0004-0000-0900-000002000000}"/>
    <hyperlink ref="D5:E5" location="'８-2'!A1" display="シート[7-2]を用いた場合はコチラ" xr:uid="{00000000-0004-0000-0900-000003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Z719"/>
  <sheetViews>
    <sheetView zoomScale="55" zoomScaleNormal="55" workbookViewId="0">
      <pane ySplit="14" topLeftCell="A15" activePane="bottomLeft" state="frozen"/>
      <selection pane="bottomLeft" activeCell="F10" sqref="F10:G13"/>
    </sheetView>
  </sheetViews>
  <sheetFormatPr defaultColWidth="0" defaultRowHeight="15" zeroHeight="1" x14ac:dyDescent="0.45"/>
  <cols>
    <col min="1" max="2" width="2.69921875" style="14" customWidth="1"/>
    <col min="3" max="3" width="8.796875" style="14" customWidth="1"/>
    <col min="4" max="4" width="13.19921875" style="14" customWidth="1"/>
    <col min="5" max="5" width="16.69921875" style="14" customWidth="1"/>
    <col min="6" max="7" width="32.09765625" style="14" customWidth="1"/>
    <col min="8" max="8" width="4" style="14" customWidth="1"/>
    <col min="9" max="9" width="30.796875" style="14" customWidth="1"/>
    <col min="10" max="13" width="45.69921875" style="14" customWidth="1"/>
    <col min="14" max="14" width="10.69921875" style="14" customWidth="1"/>
    <col min="15" max="15" width="34.09765625" style="14" customWidth="1"/>
    <col min="16" max="17" width="2.69921875" style="14" customWidth="1"/>
    <col min="18" max="18" width="3.59765625" style="14" hidden="1" customWidth="1"/>
    <col min="19" max="45" width="8.796875" style="14" hidden="1" customWidth="1"/>
    <col min="46" max="46" width="14.19921875" style="14" hidden="1" customWidth="1"/>
    <col min="47" max="78" width="0" style="14" hidden="1" customWidth="1"/>
    <col min="79" max="16384" width="8.796875" style="14" hidden="1"/>
  </cols>
  <sheetData>
    <row r="1" spans="1:78" hidden="1" x14ac:dyDescent="0.45">
      <c r="A1" s="76">
        <f>'1'!E6</f>
        <v>0</v>
      </c>
      <c r="Q1" s="28"/>
      <c r="S1" s="46" t="str">
        <f>IF('7-2'!H17&lt;&gt;"",'7-2'!H17,"")</f>
        <v/>
      </c>
      <c r="T1" s="33" t="str">
        <f t="array" ref="T1">IFERROR(INDEX($S$1:$S$35,SMALL(IF($S$1:$S$35&lt;&gt;"",ROW($S$1:$S$35)),ROW())),"")</f>
        <v/>
      </c>
      <c r="U1" s="14" t="s">
        <v>153</v>
      </c>
      <c r="V1" s="46" t="str">
        <f>IF('7-2'!H22&lt;&gt;"",'7-2'!H22,"")</f>
        <v/>
      </c>
      <c r="W1" s="33" t="str">
        <f t="array" ref="W1">IFERROR(INDEX($V$1:$V$35,SMALL(IF($V$1:$V$35&lt;&gt;"",ROW($V$1:$V$35)),ROW())),"")</f>
        <v/>
      </c>
      <c r="X1" s="14" t="s">
        <v>154</v>
      </c>
      <c r="Y1" s="46" t="str">
        <f>IF('7-2'!H27&lt;&gt;"",'7-2'!H27,"")</f>
        <v/>
      </c>
      <c r="Z1" s="33" t="str">
        <f t="array" ref="Z1">IFERROR(INDEX($Y$1:$Y$35,SMALL(IF($Y$1:$Y$35&lt;&gt;"",ROW($Y$1:$Y$35)),ROW())),"")</f>
        <v/>
      </c>
      <c r="AA1" s="14" t="s">
        <v>155</v>
      </c>
      <c r="AB1" s="46" t="str">
        <f>IF('7-2'!H32&lt;&gt;"",'7-2'!H32,"")</f>
        <v/>
      </c>
      <c r="AC1" s="33" t="str">
        <f t="array" ref="AC1">IFERROR(INDEX($AB$1:$AB$35,SMALL(IF($AB$1:$AB$35&lt;&gt;"",ROW($AB$1:$AB$35)),ROW())),"")</f>
        <v/>
      </c>
      <c r="AD1" s="14" t="s">
        <v>156</v>
      </c>
      <c r="AE1" s="46" t="str">
        <f>IF('7-2'!H37&lt;&gt;"",'7-2'!H37,"")</f>
        <v/>
      </c>
      <c r="AF1" s="33" t="str">
        <f t="array" ref="AF1">IFERROR(INDEX($AE$1:$AE$35,SMALL(IF($AE$1:$AE$35&lt;&gt;"",ROW($AE$1:$AE$35)),ROW())),"")</f>
        <v/>
      </c>
      <c r="AG1" s="14" t="s">
        <v>157</v>
      </c>
      <c r="AH1" s="46" t="str">
        <f>IF('7-2'!H42&lt;&gt;"",'7-2'!H42,"")</f>
        <v/>
      </c>
      <c r="AI1" s="33" t="str">
        <f t="array" ref="AI1">IFERROR(INDEX(AH1:AH35,SMALL(IF(AH1:AH35&lt;&gt;"",ROW(AH1:AH35)),ROW())),"")</f>
        <v/>
      </c>
      <c r="AJ1" s="14" t="s">
        <v>158</v>
      </c>
      <c r="AK1" s="46" t="str">
        <f>IF('7-2'!H47&lt;&gt;"",'7-2'!H47,"")</f>
        <v/>
      </c>
      <c r="AL1" s="33" t="str">
        <f t="array" ref="AL1">IFERROR(INDEX($AK$1:$AK$35,SMALL(IF($AK$1:$AK$35&lt;&gt;"",ROW($AK$1:$AK$35)),ROW())),"")</f>
        <v/>
      </c>
      <c r="AM1" s="14" t="s">
        <v>159</v>
      </c>
      <c r="AN1" s="46" t="str">
        <f>IF('7-2'!H52&lt;&gt;"",'7-2'!H52,"")</f>
        <v/>
      </c>
      <c r="AO1" s="33" t="str">
        <f t="array" ref="AO1">IFERROR(INDEX($AN$1:$AN$35,SMALL(IF($AN$1:$AN$35&lt;&gt;"",ROW($AN$1:$AN$35)),ROW())),"")</f>
        <v/>
      </c>
      <c r="AP1" s="14" t="s">
        <v>160</v>
      </c>
      <c r="AQ1" s="46" t="str">
        <f>IF('7-2'!H57&lt;&gt;"",'7-2'!H57,"")</f>
        <v/>
      </c>
      <c r="AR1" s="33" t="str">
        <f t="array" ref="AR1">IFERROR(INDEX($AQ$1:$AQ$35,SMALL(IF($AQ$1:$AQ$35&lt;&gt;"",ROW($AQ$1:$AQ$35)),ROW())),"")</f>
        <v/>
      </c>
      <c r="AS1" s="14" t="s">
        <v>161</v>
      </c>
      <c r="AT1" s="46" t="str">
        <f>IF('7-2'!H62&lt;&gt;"",'7-2'!H62,"")</f>
        <v/>
      </c>
      <c r="AU1" s="33" t="str">
        <f t="array" ref="AU1">IFERROR(INDEX($AT$1:$AT$35,SMALL(IF($AT$1:$AT$35&lt;&gt;"",ROW($AT$1:$AT$35)),ROW())),"")</f>
        <v/>
      </c>
      <c r="AV1" s="14" t="s">
        <v>162</v>
      </c>
      <c r="AW1" s="46" t="str">
        <f>IF('7-2'!H67&lt;&gt;"",'7-2'!H67,"")</f>
        <v/>
      </c>
      <c r="AX1" s="33" t="str">
        <f t="array" ref="AX1">IFERROR(INDEX($AW$1:$AW$35,SMALL(IF($AW$1:$AW$35&lt;&gt;"",ROW($AW$1:$AW$35)),ROW())),"")</f>
        <v/>
      </c>
      <c r="AY1" s="14" t="s">
        <v>163</v>
      </c>
      <c r="AZ1" s="46" t="str">
        <f>IF('7-2'!H72&lt;&gt;"",'7-2'!H72,"")</f>
        <v/>
      </c>
      <c r="BA1" s="33" t="str">
        <f t="array" ref="BA1">IFERROR(INDEX($AZ$1:$AZ$35,SMALL(IF($AZ$1:$AZ$35&lt;&gt;"",ROW($AZ$1:$AZ$35)),ROW())),"")</f>
        <v/>
      </c>
      <c r="BB1" s="14" t="s">
        <v>164</v>
      </c>
      <c r="BC1" s="46" t="str">
        <f>IF('7-2'!H77&lt;&gt;"",'7-2'!H77,"")</f>
        <v/>
      </c>
      <c r="BD1" s="33" t="str">
        <f t="array" ref="BD1">IFERROR(INDEX($BC$1:$BC$35,SMALL(IF($BC$1:$BC$35&lt;&gt;"",ROW($BC$1:$BC$35)),ROW())),"")</f>
        <v/>
      </c>
      <c r="BE1" s="14" t="s">
        <v>165</v>
      </c>
      <c r="BF1" s="46" t="str">
        <f>IF('7-2'!H82&lt;&gt;"",'7-2'!H82,"")</f>
        <v/>
      </c>
      <c r="BG1" s="33" t="str">
        <f t="array" ref="BG1">IFERROR(INDEX($BF$1:$BF$35,SMALL(IF($BF$1:$BF$35&lt;&gt;"",ROW($BF$1:$BF$35)),ROW())),"")</f>
        <v/>
      </c>
      <c r="BH1" s="14" t="s">
        <v>166</v>
      </c>
      <c r="BI1" s="46" t="str">
        <f>IF('7-2'!H87&lt;&gt;"",'7-2'!H87,"")</f>
        <v/>
      </c>
      <c r="BJ1" s="33" t="str">
        <f t="array" ref="BJ1">IFERROR(INDEX($BI$1:$BI$35,SMALL(IF($BI$1:$BI$35&lt;&gt;"",ROW($BI$1:$BI$35)),ROW())),"")</f>
        <v/>
      </c>
      <c r="BK1" s="14" t="s">
        <v>167</v>
      </c>
      <c r="BL1" s="46" t="str">
        <f>IF('7-2'!H92&lt;&gt;"",'7-2'!H92,"")</f>
        <v/>
      </c>
      <c r="BM1" s="33" t="str">
        <f t="array" ref="BM1">IFERROR(INDEX($BL$1:$BL$35,SMALL(IF($BL$1:$BL$35&lt;&gt;"",ROW($BL$1:$BL$35)),ROW())),"")</f>
        <v/>
      </c>
      <c r="BN1" s="14" t="s">
        <v>168</v>
      </c>
      <c r="BO1" s="46" t="str">
        <f>IF('7-2'!H97&lt;&gt;"",'7-2'!H97,"")</f>
        <v/>
      </c>
      <c r="BP1" s="33" t="str">
        <f t="array" ref="BP1">IFERROR(INDEX($BO$1:$BO$35,SMALL(IF($BO$1:$BO$35&lt;&gt;"",ROW($BO$1:$BO$35)),ROW())),"")</f>
        <v/>
      </c>
      <c r="BQ1" s="14" t="s">
        <v>169</v>
      </c>
      <c r="BR1" s="46" t="str">
        <f>IF('7-2'!H102&lt;&gt;"",'7-2'!H102,"")</f>
        <v/>
      </c>
      <c r="BS1" s="33" t="str">
        <f t="array" ref="BS1">IFERROR(INDEX($BR$1:$BR$35,SMALL(IF($BR$1:$BR$35&lt;&gt;"",ROW($BR$1:$BR$35)),ROW())),"")</f>
        <v/>
      </c>
      <c r="BT1" s="14" t="s">
        <v>170</v>
      </c>
      <c r="BU1" s="46" t="str">
        <f>IF('7-2'!H107&lt;&gt;"",'7-2'!H107,"")</f>
        <v/>
      </c>
      <c r="BV1" s="33" t="str">
        <f t="array" ref="BV1">IFERROR(INDEX($BU$1:$BU$35,SMALL(IF($BU$1:$BU$35&lt;&gt;"",ROW($BU$1:$BU$35)),ROW())),"")</f>
        <v/>
      </c>
      <c r="BW1" s="14" t="s">
        <v>171</v>
      </c>
      <c r="BX1" s="46" t="str">
        <f>IF('7-2'!H112&lt;&gt;"",'7-2'!H112,"")</f>
        <v/>
      </c>
      <c r="BY1" s="33" t="str">
        <f t="array" ref="BY1">IFERROR(INDEX($BX$1:$BX$35,SMALL(IF($BX$1:$BX$35&lt;&gt;"",ROW($BX$1:$BX$35)),ROW())),"")</f>
        <v/>
      </c>
      <c r="BZ1" s="14" t="s">
        <v>172</v>
      </c>
    </row>
    <row r="2" spans="1:78" x14ac:dyDescent="0.45">
      <c r="Q2" s="28"/>
      <c r="S2" s="47" t="str">
        <f>IF('7-2'!H18&lt;&gt;"",'7-2'!H18,"")</f>
        <v/>
      </c>
      <c r="T2" s="34" t="str">
        <f t="array" ref="T2">IFERROR(INDEX($S$1:$S$35,SMALL(IF($S$1:$S$35&lt;&gt;"",ROW($S$1:$S$35)),ROW())),"")</f>
        <v/>
      </c>
      <c r="V2" s="47" t="str">
        <f>IF('7-2'!H23&lt;&gt;"",'7-2'!H23,"")</f>
        <v/>
      </c>
      <c r="W2" s="34" t="str">
        <f t="array" ref="W2">IFERROR(INDEX($V$1:$V$35,SMALL(IF($V$1:$V$35&lt;&gt;"",ROW($V$1:$V$35)),ROW())),"")</f>
        <v/>
      </c>
      <c r="Y2" s="47" t="str">
        <f>IF('7-2'!H28&lt;&gt;"",'7-2'!H28,"")</f>
        <v/>
      </c>
      <c r="Z2" s="34" t="str">
        <f t="array" ref="Z2">IFERROR(INDEX($Y$1:$Y$35,SMALL(IF($Y$1:$Y$35&lt;&gt;"",ROW($Y$1:$Y$35)),ROW())),"")</f>
        <v/>
      </c>
      <c r="AB2" s="47" t="str">
        <f>IF('7-2'!H33&lt;&gt;"",'7-2'!H33,"")</f>
        <v/>
      </c>
      <c r="AC2" s="34" t="str">
        <f t="array" ref="AC2">IFERROR(INDEX($AB$1:$AB$35,SMALL(IF($AB$1:$AB$35&lt;&gt;"",ROW($AB$1:$AB$35)),ROW())),"")</f>
        <v/>
      </c>
      <c r="AE2" s="47" t="str">
        <f>IF('7-2'!H38&lt;&gt;"",'7-2'!H38,"")</f>
        <v/>
      </c>
      <c r="AF2" s="34" t="str">
        <f t="array" ref="AF2">IFERROR(INDEX($AE$1:$AE$35,SMALL(IF($AE$1:$AE$35&lt;&gt;"",ROW($AE$1:$AE$35)),ROW())),"")</f>
        <v/>
      </c>
      <c r="AH2" s="47" t="str">
        <f>IF('7-2'!H43&lt;&gt;"",'7-2'!H43,"")</f>
        <v/>
      </c>
      <c r="AI2" s="34" t="str">
        <f t="array" ref="AI2">IFERROR(INDEX(AH2:AH36,SMALL(IF(AH2:AH36&lt;&gt;"",ROW(AH2:AH36)),ROW())),"")</f>
        <v/>
      </c>
      <c r="AK2" s="47" t="str">
        <f>IF('7-2'!H48&lt;&gt;"",'7-2'!H48,"")</f>
        <v/>
      </c>
      <c r="AL2" s="34" t="str">
        <f t="array" ref="AL2">IFERROR(INDEX($AK$1:$AK$35,SMALL(IF($AK$1:$AK$35&lt;&gt;"",ROW($AK$1:$AK$35)),ROW())),"")</f>
        <v/>
      </c>
      <c r="AN2" s="47" t="str">
        <f>IF('7-2'!H53&lt;&gt;"",'7-2'!H53,"")</f>
        <v/>
      </c>
      <c r="AO2" s="34" t="str">
        <f t="array" ref="AO2">IFERROR(INDEX($AN$1:$AN$35,SMALL(IF($AN$1:$AN$35&lt;&gt;"",ROW($AN$1:$AN$35)),ROW())),"")</f>
        <v/>
      </c>
      <c r="AQ2" s="47" t="str">
        <f>IF('7-2'!H58&lt;&gt;"",'7-2'!H58,"")</f>
        <v/>
      </c>
      <c r="AR2" s="34" t="str">
        <f t="array" ref="AR2">IFERROR(INDEX($AQ$1:$AQ$35,SMALL(IF($AQ$1:$AQ$35&lt;&gt;"",ROW($AQ$1:$AQ$35)),ROW())),"")</f>
        <v/>
      </c>
      <c r="AT2" s="47" t="str">
        <f>IF('7-2'!H63&lt;&gt;"",'7-2'!H63,"")</f>
        <v/>
      </c>
      <c r="AU2" s="34" t="str">
        <f t="array" ref="AU2">IFERROR(INDEX($AT$1:$AT$35,SMALL(IF($AT$1:$AT$35&lt;&gt;"",ROW($AT$1:$AT$35)),ROW())),"")</f>
        <v/>
      </c>
      <c r="AW2" s="47" t="str">
        <f>IF('7-2'!H68&lt;&gt;"",'7-2'!H68,"")</f>
        <v/>
      </c>
      <c r="AX2" s="34" t="str">
        <f t="array" ref="AX2">IFERROR(INDEX($AW$1:$AW$35,SMALL(IF($AW$1:$AW$35&lt;&gt;"",ROW($AW$1:$AW$35)),ROW())),"")</f>
        <v/>
      </c>
      <c r="AZ2" s="47" t="str">
        <f>IF('7-2'!H73&lt;&gt;"",'7-2'!H73,"")</f>
        <v/>
      </c>
      <c r="BA2" s="34" t="str">
        <f t="array" ref="BA2">IFERROR(INDEX($AZ$1:$AZ$35,SMALL(IF($AZ$1:$AZ$35&lt;&gt;"",ROW($AZ$1:$AZ$35)),ROW())),"")</f>
        <v/>
      </c>
      <c r="BC2" s="47" t="str">
        <f>IF('7-2'!H78&lt;&gt;"",'7-2'!H78,"")</f>
        <v/>
      </c>
      <c r="BD2" s="34" t="str">
        <f t="array" ref="BD2">IFERROR(INDEX($BC$1:$BC$35,SMALL(IF($BC$1:$BC$35&lt;&gt;"",ROW($BC$1:$BC$35)),ROW())),"")</f>
        <v/>
      </c>
      <c r="BF2" s="47" t="str">
        <f>IF('7-2'!H83&lt;&gt;"",'7-2'!H83,"")</f>
        <v/>
      </c>
      <c r="BG2" s="34" t="str">
        <f t="array" ref="BG2">IFERROR(INDEX($BF$1:$BF$35,SMALL(IF($BF$1:$BF$35&lt;&gt;"",ROW($BF$1:$BF$35)),ROW())),"")</f>
        <v/>
      </c>
      <c r="BI2" s="47" t="str">
        <f>IF('7-2'!H88&lt;&gt;"",'7-2'!H88,"")</f>
        <v/>
      </c>
      <c r="BJ2" s="34" t="str">
        <f t="array" ref="BJ2">IFERROR(INDEX($BI$1:$BI$35,SMALL(IF($BI$1:$BI$35&lt;&gt;"",ROW($BI$1:$BI$35)),ROW())),"")</f>
        <v/>
      </c>
      <c r="BL2" s="47" t="str">
        <f>IF('7-2'!H93&lt;&gt;"",'7-2'!H93,"")</f>
        <v/>
      </c>
      <c r="BM2" s="34" t="str">
        <f t="array" ref="BM2">IFERROR(INDEX($BL$1:$BL$35,SMALL(IF($BL$1:$BL$35&lt;&gt;"",ROW($BL$1:$BL$35)),ROW())),"")</f>
        <v/>
      </c>
      <c r="BO2" s="47" t="str">
        <f>IF('7-2'!H98&lt;&gt;"",'7-2'!H98,"")</f>
        <v/>
      </c>
      <c r="BP2" s="34" t="str">
        <f t="array" ref="BP2">IFERROR(INDEX($BO$1:$BO$35,SMALL(IF($BO$1:$BO$35&lt;&gt;"",ROW($BO$1:$BO$35)),ROW())),"")</f>
        <v/>
      </c>
      <c r="BR2" s="47" t="str">
        <f>IF('7-2'!H103&lt;&gt;"",'7-2'!H103,"")</f>
        <v/>
      </c>
      <c r="BS2" s="34" t="str">
        <f t="array" ref="BS2">IFERROR(INDEX($BR$1:$BR$35,SMALL(IF($BR$1:$BR$35&lt;&gt;"",ROW($BR$1:$BR$35)),ROW())),"")</f>
        <v/>
      </c>
      <c r="BU2" s="47" t="str">
        <f>IF('7-2'!H108&lt;&gt;"",'7-2'!H108,"")</f>
        <v/>
      </c>
      <c r="BV2" s="34" t="str">
        <f t="array" ref="BV2">IFERROR(INDEX($BU$1:$BU$35,SMALL(IF($BU$1:$BU$35&lt;&gt;"",ROW($BU$1:$BU$35)),ROW())),"")</f>
        <v/>
      </c>
      <c r="BX2" s="47" t="str">
        <f>IF('7-2'!H113&lt;&gt;"",'7-2'!H113,"")</f>
        <v/>
      </c>
      <c r="BY2" s="34" t="str">
        <f t="array" ref="BY2">IFERROR(INDEX($BX$1:$BX$35,SMALL(IF($BX$1:$BX$35&lt;&gt;"",ROW($BX$1:$BX$35)),ROW())),"")</f>
        <v/>
      </c>
    </row>
    <row r="3" spans="1:78" ht="46.8" customHeight="1" x14ac:dyDescent="0.45">
      <c r="B3" s="469" t="s">
        <v>239</v>
      </c>
      <c r="C3" s="329"/>
      <c r="D3" s="329"/>
      <c r="E3" s="329"/>
      <c r="F3" s="329"/>
      <c r="G3" s="329"/>
      <c r="H3" s="329"/>
      <c r="I3" s="329"/>
      <c r="J3" s="329"/>
      <c r="K3" s="329"/>
      <c r="L3" s="329"/>
      <c r="M3" s="329"/>
      <c r="N3" s="329"/>
      <c r="O3" s="329"/>
      <c r="P3" s="330"/>
      <c r="Q3" s="28"/>
      <c r="S3" s="47" t="str">
        <f>IF('7-2'!H19&lt;&gt;"",'7-2'!H19,"")</f>
        <v/>
      </c>
      <c r="T3" s="34" t="str">
        <f t="array" ref="T3">IFERROR(INDEX($S$1:$S$35,SMALL(IF($S$1:$S$35&lt;&gt;"",ROW($S$1:$S$35)),ROW())),"")</f>
        <v/>
      </c>
      <c r="V3" s="47" t="str">
        <f>IF('7-2'!H24&lt;&gt;"",'7-2'!H24,"")</f>
        <v/>
      </c>
      <c r="W3" s="34" t="str">
        <f t="array" ref="W3">IFERROR(INDEX($V$1:$V$35,SMALL(IF($V$1:$V$35&lt;&gt;"",ROW($V$1:$V$35)),ROW())),"")</f>
        <v/>
      </c>
      <c r="Y3" s="47" t="str">
        <f>IF('7-2'!H29&lt;&gt;"",'7-2'!H29,"")</f>
        <v/>
      </c>
      <c r="Z3" s="34" t="str">
        <f t="array" ref="Z3">IFERROR(INDEX($Y$1:$Y$35,SMALL(IF($Y$1:$Y$35&lt;&gt;"",ROW($Y$1:$Y$35)),ROW())),"")</f>
        <v/>
      </c>
      <c r="AB3" s="47" t="str">
        <f>IF('7-2'!H34&lt;&gt;"",'7-2'!H34,"")</f>
        <v/>
      </c>
      <c r="AC3" s="34" t="str">
        <f t="array" ref="AC3">IFERROR(INDEX($AB$1:$AB$35,SMALL(IF($AB$1:$AB$35&lt;&gt;"",ROW($AB$1:$AB$35)),ROW())),"")</f>
        <v/>
      </c>
      <c r="AE3" s="47" t="str">
        <f>IF('7-2'!H39&lt;&gt;"",'7-2'!H39,"")</f>
        <v/>
      </c>
      <c r="AF3" s="34" t="str">
        <f t="array" ref="AF3">IFERROR(INDEX($AE$1:$AE$35,SMALL(IF($AE$1:$AE$35&lt;&gt;"",ROW($AE$1:$AE$35)),ROW())),"")</f>
        <v/>
      </c>
      <c r="AH3" s="47" t="str">
        <f>IF('7-2'!H44&lt;&gt;"",'7-2'!H44,"")</f>
        <v/>
      </c>
      <c r="AI3" s="34" t="str">
        <f t="array" ref="AI3">IFERROR(INDEX(AH3:AH37,SMALL(IF(AH3:AH37&lt;&gt;"",ROW(AH3:AH37)),ROW())),"")</f>
        <v/>
      </c>
      <c r="AK3" s="47" t="str">
        <f>IF('7-2'!H49&lt;&gt;"",'7-2'!H49,"")</f>
        <v/>
      </c>
      <c r="AL3" s="34" t="str">
        <f t="array" ref="AL3">IFERROR(INDEX($AK$1:$AK$35,SMALL(IF($AK$1:$AK$35&lt;&gt;"",ROW($AK$1:$AK$35)),ROW())),"")</f>
        <v/>
      </c>
      <c r="AN3" s="47" t="str">
        <f>IF('7-2'!H54&lt;&gt;"",'7-2'!H54,"")</f>
        <v/>
      </c>
      <c r="AO3" s="34" t="str">
        <f t="array" ref="AO3">IFERROR(INDEX($AN$1:$AN$35,SMALL(IF($AN$1:$AN$35&lt;&gt;"",ROW($AN$1:$AN$35)),ROW())),"")</f>
        <v/>
      </c>
      <c r="AQ3" s="47" t="str">
        <f>IF('7-2'!H59&lt;&gt;"",'7-2'!H59,"")</f>
        <v/>
      </c>
      <c r="AR3" s="34" t="str">
        <f t="array" ref="AR3">IFERROR(INDEX($AQ$1:$AQ$35,SMALL(IF($AQ$1:$AQ$35&lt;&gt;"",ROW($AQ$1:$AQ$35)),ROW())),"")</f>
        <v/>
      </c>
      <c r="AT3" s="47" t="str">
        <f>IF('7-2'!H64&lt;&gt;"",'7-2'!H64,"")</f>
        <v/>
      </c>
      <c r="AU3" s="34" t="str">
        <f t="array" ref="AU3">IFERROR(INDEX($AT$1:$AT$35,SMALL(IF($AT$1:$AT$35&lt;&gt;"",ROW($AT$1:$AT$35)),ROW())),"")</f>
        <v/>
      </c>
      <c r="AW3" s="47" t="str">
        <f>IF('7-2'!H69&lt;&gt;"",'7-2'!H69,"")</f>
        <v/>
      </c>
      <c r="AX3" s="34" t="str">
        <f t="array" ref="AX3">IFERROR(INDEX($AW$1:$AW$35,SMALL(IF($AW$1:$AW$35&lt;&gt;"",ROW($AW$1:$AW$35)),ROW())),"")</f>
        <v/>
      </c>
      <c r="AZ3" s="47" t="str">
        <f>IF('7-2'!H74&lt;&gt;"",'7-2'!H74,"")</f>
        <v/>
      </c>
      <c r="BA3" s="34" t="str">
        <f t="array" ref="BA3">IFERROR(INDEX($AZ$1:$AZ$35,SMALL(IF($AZ$1:$AZ$35&lt;&gt;"",ROW($AZ$1:$AZ$35)),ROW())),"")</f>
        <v/>
      </c>
      <c r="BC3" s="47" t="str">
        <f>IF('7-2'!H79&lt;&gt;"",'7-2'!H79,"")</f>
        <v/>
      </c>
      <c r="BD3" s="34" t="str">
        <f t="array" ref="BD3">IFERROR(INDEX($BC$1:$BC$35,SMALL(IF($BC$1:$BC$35&lt;&gt;"",ROW($BC$1:$BC$35)),ROW())),"")</f>
        <v/>
      </c>
      <c r="BF3" s="47" t="str">
        <f>IF('7-2'!H84&lt;&gt;"",'7-2'!H84,"")</f>
        <v/>
      </c>
      <c r="BG3" s="34" t="str">
        <f t="array" ref="BG3">IFERROR(INDEX($BF$1:$BF$35,SMALL(IF($BF$1:$BF$35&lt;&gt;"",ROW($BF$1:$BF$35)),ROW())),"")</f>
        <v/>
      </c>
      <c r="BI3" s="47" t="str">
        <f>IF('7-2'!H89&lt;&gt;"",'7-2'!H89,"")</f>
        <v/>
      </c>
      <c r="BJ3" s="34" t="str">
        <f t="array" ref="BJ3">IFERROR(INDEX($BI$1:$BI$35,SMALL(IF($BI$1:$BI$35&lt;&gt;"",ROW($BI$1:$BI$35)),ROW())),"")</f>
        <v/>
      </c>
      <c r="BL3" s="47" t="str">
        <f>IF('7-2'!H94&lt;&gt;"",'7-2'!H94,"")</f>
        <v/>
      </c>
      <c r="BM3" s="34" t="str">
        <f t="array" ref="BM3">IFERROR(INDEX($BL$1:$BL$35,SMALL(IF($BL$1:$BL$35&lt;&gt;"",ROW($BL$1:$BL$35)),ROW())),"")</f>
        <v/>
      </c>
      <c r="BO3" s="47" t="str">
        <f>IF('7-2'!H99&lt;&gt;"",'7-2'!H99,"")</f>
        <v/>
      </c>
      <c r="BP3" s="34" t="str">
        <f t="array" ref="BP3">IFERROR(INDEX($BO$1:$BO$35,SMALL(IF($BO$1:$BO$35&lt;&gt;"",ROW($BO$1:$BO$35)),ROW())),"")</f>
        <v/>
      </c>
      <c r="BR3" s="47" t="str">
        <f>IF('7-2'!H104&lt;&gt;"",'7-2'!H104,"")</f>
        <v/>
      </c>
      <c r="BS3" s="34" t="str">
        <f t="array" ref="BS3">IFERROR(INDEX($BR$1:$BR$35,SMALL(IF($BR$1:$BR$35&lt;&gt;"",ROW($BR$1:$BR$35)),ROW())),"")</f>
        <v/>
      </c>
      <c r="BU3" s="47" t="str">
        <f>IF('7-2'!H109&lt;&gt;"",'7-2'!H109,"")</f>
        <v/>
      </c>
      <c r="BV3" s="34" t="str">
        <f t="array" ref="BV3">IFERROR(INDEX($BU$1:$BU$35,SMALL(IF($BU$1:$BU$35&lt;&gt;"",ROW($BU$1:$BU$35)),ROW())),"")</f>
        <v/>
      </c>
      <c r="BX3" s="47" t="str">
        <f>IF('7-2'!H114&lt;&gt;"",'7-2'!H114,"")</f>
        <v/>
      </c>
      <c r="BY3" s="34" t="str">
        <f t="array" ref="BY3">IFERROR(INDEX($BX$1:$BX$35,SMALL(IF($BX$1:$BX$35&lt;&gt;"",ROW($BX$1:$BX$35)),ROW())),"")</f>
        <v/>
      </c>
    </row>
    <row r="4" spans="1:78" x14ac:dyDescent="0.45">
      <c r="B4" s="4"/>
      <c r="C4" s="5"/>
      <c r="D4" s="5"/>
      <c r="E4" s="5"/>
      <c r="F4" s="5"/>
      <c r="G4" s="5"/>
      <c r="H4" s="5"/>
      <c r="I4" s="5"/>
      <c r="J4" s="5"/>
      <c r="K4" s="5"/>
      <c r="L4" s="5"/>
      <c r="M4" s="5"/>
      <c r="N4" s="5"/>
      <c r="O4" s="5"/>
      <c r="P4" s="6"/>
      <c r="Q4" s="28"/>
      <c r="S4" s="47" t="str">
        <f>IF('7-2'!H20&lt;&gt;"",'7-2'!H20,"")</f>
        <v/>
      </c>
      <c r="T4" s="34" t="str">
        <f t="array" ref="T4">IFERROR(INDEX($S$1:$S$35,SMALL(IF($S$1:$S$35&lt;&gt;"",ROW($S$1:$S$35)),ROW())),"")</f>
        <v/>
      </c>
      <c r="V4" s="47" t="str">
        <f>IF('7-2'!H25&lt;&gt;"",'7-2'!H25,"")</f>
        <v/>
      </c>
      <c r="W4" s="34" t="str">
        <f t="array" ref="W4">IFERROR(INDEX($V$1:$V$35,SMALL(IF($V$1:$V$35&lt;&gt;"",ROW($V$1:$V$35)),ROW())),"")</f>
        <v/>
      </c>
      <c r="Y4" s="47" t="str">
        <f>IF('7-2'!H30&lt;&gt;"",'7-2'!H30,"")</f>
        <v/>
      </c>
      <c r="Z4" s="34" t="str">
        <f t="array" ref="Z4">IFERROR(INDEX($Y$1:$Y$35,SMALL(IF($Y$1:$Y$35&lt;&gt;"",ROW($Y$1:$Y$35)),ROW())),"")</f>
        <v/>
      </c>
      <c r="AB4" s="47" t="str">
        <f>IF('7-2'!H35&lt;&gt;"",'7-2'!H35,"")</f>
        <v/>
      </c>
      <c r="AC4" s="34" t="str">
        <f t="array" ref="AC4">IFERROR(INDEX($AB$1:$AB$35,SMALL(IF($AB$1:$AB$35&lt;&gt;"",ROW($AB$1:$AB$35)),ROW())),"")</f>
        <v/>
      </c>
      <c r="AE4" s="47" t="str">
        <f>IF('7-2'!H40&lt;&gt;"",'7-2'!H40,"")</f>
        <v/>
      </c>
      <c r="AF4" s="34" t="str">
        <f t="array" ref="AF4">IFERROR(INDEX($AE$1:$AE$35,SMALL(IF($AE$1:$AE$35&lt;&gt;"",ROW($AE$1:$AE$35)),ROW())),"")</f>
        <v/>
      </c>
      <c r="AH4" s="47" t="str">
        <f>IF('7-2'!H45&lt;&gt;"",'7-2'!H45,"")</f>
        <v/>
      </c>
      <c r="AI4" s="34" t="str">
        <f t="array" ref="AI4">IFERROR(INDEX(AH4:AH38,SMALL(IF(AH4:AH38&lt;&gt;"",ROW(AH4:AH38)),ROW())),"")</f>
        <v/>
      </c>
      <c r="AK4" s="47" t="str">
        <f>IF('7-2'!H50&lt;&gt;"",'7-2'!H50,"")</f>
        <v/>
      </c>
      <c r="AL4" s="34" t="str">
        <f t="array" ref="AL4">IFERROR(INDEX($AK$1:$AK$35,SMALL(IF($AK$1:$AK$35&lt;&gt;"",ROW($AK$1:$AK$35)),ROW())),"")</f>
        <v/>
      </c>
      <c r="AN4" s="47" t="str">
        <f>IF('7-2'!H55&lt;&gt;"",'7-2'!H55,"")</f>
        <v/>
      </c>
      <c r="AO4" s="34" t="str">
        <f t="array" ref="AO4">IFERROR(INDEX($AN$1:$AN$35,SMALL(IF($AN$1:$AN$35&lt;&gt;"",ROW($AN$1:$AN$35)),ROW())),"")</f>
        <v/>
      </c>
      <c r="AQ4" s="47" t="str">
        <f>IF('7-2'!H60&lt;&gt;"",'7-2'!H60,"")</f>
        <v/>
      </c>
      <c r="AR4" s="34" t="str">
        <f t="array" ref="AR4">IFERROR(INDEX($AQ$1:$AQ$35,SMALL(IF($AQ$1:$AQ$35&lt;&gt;"",ROW($AQ$1:$AQ$35)),ROW())),"")</f>
        <v/>
      </c>
      <c r="AT4" s="47" t="str">
        <f>IF('7-2'!H65&lt;&gt;"",'7-2'!H65,"")</f>
        <v/>
      </c>
      <c r="AU4" s="34" t="str">
        <f t="array" ref="AU4">IFERROR(INDEX($AT$1:$AT$35,SMALL(IF($AT$1:$AT$35&lt;&gt;"",ROW($AT$1:$AT$35)),ROW())),"")</f>
        <v/>
      </c>
      <c r="AW4" s="47" t="str">
        <f>IF('7-2'!H70&lt;&gt;"",'7-2'!H70,"")</f>
        <v/>
      </c>
      <c r="AX4" s="34" t="str">
        <f t="array" ref="AX4">IFERROR(INDEX($AW$1:$AW$35,SMALL(IF($AW$1:$AW$35&lt;&gt;"",ROW($AW$1:$AW$35)),ROW())),"")</f>
        <v/>
      </c>
      <c r="AZ4" s="47" t="str">
        <f>IF('7-2'!H75&lt;&gt;"",'7-2'!H75,"")</f>
        <v/>
      </c>
      <c r="BA4" s="34" t="str">
        <f t="array" ref="BA4">IFERROR(INDEX($AZ$1:$AZ$35,SMALL(IF($AZ$1:$AZ$35&lt;&gt;"",ROW($AZ$1:$AZ$35)),ROW())),"")</f>
        <v/>
      </c>
      <c r="BC4" s="47" t="str">
        <f>IF('7-2'!H80&lt;&gt;"",'7-2'!H80,"")</f>
        <v/>
      </c>
      <c r="BD4" s="34" t="str">
        <f t="array" ref="BD4">IFERROR(INDEX($BC$1:$BC$35,SMALL(IF($BC$1:$BC$35&lt;&gt;"",ROW($BC$1:$BC$35)),ROW())),"")</f>
        <v/>
      </c>
      <c r="BF4" s="47" t="str">
        <f>IF('7-2'!H85&lt;&gt;"",'7-2'!H85,"")</f>
        <v/>
      </c>
      <c r="BG4" s="34" t="str">
        <f t="array" ref="BG4">IFERROR(INDEX($BF$1:$BF$35,SMALL(IF($BF$1:$BF$35&lt;&gt;"",ROW($BF$1:$BF$35)),ROW())),"")</f>
        <v/>
      </c>
      <c r="BI4" s="47" t="str">
        <f>IF('7-2'!H90&lt;&gt;"",'7-2'!H90,"")</f>
        <v/>
      </c>
      <c r="BJ4" s="34" t="str">
        <f t="array" ref="BJ4">IFERROR(INDEX($BI$1:$BI$35,SMALL(IF($BI$1:$BI$35&lt;&gt;"",ROW($BI$1:$BI$35)),ROW())),"")</f>
        <v/>
      </c>
      <c r="BL4" s="47" t="str">
        <f>IF('7-2'!H95&lt;&gt;"",'7-2'!H95,"")</f>
        <v/>
      </c>
      <c r="BM4" s="34" t="str">
        <f t="array" ref="BM4">IFERROR(INDEX($BL$1:$BL$35,SMALL(IF($BL$1:$BL$35&lt;&gt;"",ROW($BL$1:$BL$35)),ROW())),"")</f>
        <v/>
      </c>
      <c r="BO4" s="47" t="str">
        <f>IF('7-2'!H100&lt;&gt;"",'7-2'!H100,"")</f>
        <v/>
      </c>
      <c r="BP4" s="34" t="str">
        <f t="array" ref="BP4">IFERROR(INDEX($BO$1:$BO$35,SMALL(IF($BO$1:$BO$35&lt;&gt;"",ROW($BO$1:$BO$35)),ROW())),"")</f>
        <v/>
      </c>
      <c r="BR4" s="47" t="str">
        <f>IF('7-2'!H105&lt;&gt;"",'7-2'!H105,"")</f>
        <v/>
      </c>
      <c r="BS4" s="34" t="str">
        <f t="array" ref="BS4">IFERROR(INDEX($BR$1:$BR$35,SMALL(IF($BR$1:$BR$35&lt;&gt;"",ROW($BR$1:$BR$35)),ROW())),"")</f>
        <v/>
      </c>
      <c r="BU4" s="47" t="str">
        <f>IF('7-2'!H110&lt;&gt;"",'7-2'!H110,"")</f>
        <v/>
      </c>
      <c r="BV4" s="34" t="str">
        <f t="array" ref="BV4">IFERROR(INDEX($BU$1:$BU$35,SMALL(IF($BU$1:$BU$35&lt;&gt;"",ROW($BU$1:$BU$35)),ROW())),"")</f>
        <v/>
      </c>
      <c r="BX4" s="47" t="str">
        <f>IF('7-2'!H115&lt;&gt;"",'7-2'!H115,"")</f>
        <v/>
      </c>
      <c r="BY4" s="34" t="str">
        <f t="array" ref="BY4">IFERROR(INDEX($BX$1:$BX$35,SMALL(IF($BX$1:$BX$35&lt;&gt;"",ROW($BX$1:$BX$35)),ROW())),"")</f>
        <v/>
      </c>
    </row>
    <row r="5" spans="1:78" x14ac:dyDescent="0.45">
      <c r="B5" s="7"/>
      <c r="C5" s="8"/>
      <c r="D5" s="519" t="s">
        <v>290</v>
      </c>
      <c r="E5" s="520"/>
      <c r="F5" s="306"/>
      <c r="G5" s="306"/>
      <c r="H5" s="8"/>
      <c r="I5" s="8"/>
      <c r="J5" s="8"/>
      <c r="K5" s="8"/>
      <c r="L5" s="396" t="s">
        <v>105</v>
      </c>
      <c r="M5" s="396"/>
      <c r="N5" s="75"/>
      <c r="O5" s="10"/>
      <c r="P5" s="9"/>
      <c r="Q5" s="28"/>
      <c r="S5" s="47" t="str">
        <f>IF('7-2'!H21&lt;&gt;"",'7-2'!H21,"")</f>
        <v/>
      </c>
      <c r="T5" s="34" t="str">
        <f t="array" ref="T5">IFERROR(INDEX($S$1:$S$35,SMALL(IF($S$1:$S$35&lt;&gt;"",ROW($S$1:$S$35)),ROW())),"")</f>
        <v/>
      </c>
      <c r="V5" s="47" t="str">
        <f>IF('7-2'!H26&lt;&gt;"",'7-2'!H26,"")</f>
        <v/>
      </c>
      <c r="W5" s="34" t="str">
        <f t="array" ref="W5">IFERROR(INDEX($V$1:$V$35,SMALL(IF($V$1:$V$35&lt;&gt;"",ROW($V$1:$V$35)),ROW())),"")</f>
        <v/>
      </c>
      <c r="Y5" s="47" t="str">
        <f>IF('7-2'!H31&lt;&gt;"",'7-2'!H31,"")</f>
        <v/>
      </c>
      <c r="Z5" s="34" t="str">
        <f t="array" ref="Z5">IFERROR(INDEX($Y$1:$Y$35,SMALL(IF($Y$1:$Y$35&lt;&gt;"",ROW($Y$1:$Y$35)),ROW())),"")</f>
        <v/>
      </c>
      <c r="AB5" s="47" t="str">
        <f>IF('7-2'!H36&lt;&gt;"",'7-2'!H36,"")</f>
        <v/>
      </c>
      <c r="AC5" s="34" t="str">
        <f t="array" ref="AC5">IFERROR(INDEX($AB$1:$AB$35,SMALL(IF($AB$1:$AB$35&lt;&gt;"",ROW($AB$1:$AB$35)),ROW())),"")</f>
        <v/>
      </c>
      <c r="AE5" s="47" t="str">
        <f>IF('7-2'!H41&lt;&gt;"",'7-2'!H41,"")</f>
        <v/>
      </c>
      <c r="AF5" s="34" t="str">
        <f t="array" ref="AF5">IFERROR(INDEX($AE$1:$AE$35,SMALL(IF($AE$1:$AE$35&lt;&gt;"",ROW($AE$1:$AE$35)),ROW())),"")</f>
        <v/>
      </c>
      <c r="AH5" s="47" t="str">
        <f>IF('7-2'!H46&lt;&gt;"",'7-2'!H46,"")</f>
        <v/>
      </c>
      <c r="AI5" s="34" t="str">
        <f t="array" ref="AI5">IFERROR(INDEX(AH5:AH53,SMALL(IF(AH5:AH53&lt;&gt;"",ROW(AH5:AH53)),ROW())),"")</f>
        <v/>
      </c>
      <c r="AK5" s="47" t="str">
        <f>IF('7-2'!H51&lt;&gt;"",'7-2'!H51,"")</f>
        <v/>
      </c>
      <c r="AL5" s="34" t="str">
        <f t="array" ref="AL5">IFERROR(INDEX($AK$1:$AK$35,SMALL(IF($AK$1:$AK$35&lt;&gt;"",ROW($AK$1:$AK$35)),ROW())),"")</f>
        <v/>
      </c>
      <c r="AN5" s="47" t="str">
        <f>IF('7-2'!H56&lt;&gt;"",'7-2'!H56,"")</f>
        <v/>
      </c>
      <c r="AO5" s="34" t="str">
        <f t="array" ref="AO5">IFERROR(INDEX($AN$1:$AN$35,SMALL(IF($AN$1:$AN$35&lt;&gt;"",ROW($AN$1:$AN$35)),ROW())),"")</f>
        <v/>
      </c>
      <c r="AQ5" s="47" t="str">
        <f>IF('7-2'!H61&lt;&gt;"",'7-2'!H61,"")</f>
        <v/>
      </c>
      <c r="AR5" s="34" t="str">
        <f t="array" ref="AR5">IFERROR(INDEX($AQ$1:$AQ$35,SMALL(IF($AQ$1:$AQ$35&lt;&gt;"",ROW($AQ$1:$AQ$35)),ROW())),"")</f>
        <v/>
      </c>
      <c r="AT5" s="47" t="str">
        <f>IF('7-2'!H66&lt;&gt;"",'7-2'!H66,"")</f>
        <v/>
      </c>
      <c r="AU5" s="34" t="str">
        <f t="array" ref="AU5">IFERROR(INDEX($AT$1:$AT$35,SMALL(IF($AT$1:$AT$35&lt;&gt;"",ROW($AT$1:$AT$35)),ROW())),"")</f>
        <v/>
      </c>
      <c r="AW5" s="47" t="str">
        <f>IF('7-2'!H71&lt;&gt;"",'7-2'!H71,"")</f>
        <v/>
      </c>
      <c r="AX5" s="34" t="str">
        <f t="array" ref="AX5">IFERROR(INDEX($AW$1:$AW$35,SMALL(IF($AW$1:$AW$35&lt;&gt;"",ROW($AW$1:$AW$35)),ROW())),"")</f>
        <v/>
      </c>
      <c r="AZ5" s="47" t="str">
        <f>IF('7-2'!H76&lt;&gt;"",'7-2'!H76,"")</f>
        <v/>
      </c>
      <c r="BA5" s="34" t="str">
        <f t="array" ref="BA5">IFERROR(INDEX($AZ$1:$AZ$35,SMALL(IF($AZ$1:$AZ$35&lt;&gt;"",ROW($AZ$1:$AZ$35)),ROW())),"")</f>
        <v/>
      </c>
      <c r="BC5" s="47" t="str">
        <f>IF('7-2'!H81&lt;&gt;"",'7-2'!H81,"")</f>
        <v/>
      </c>
      <c r="BD5" s="34" t="str">
        <f t="array" ref="BD5">IFERROR(INDEX($BC$1:$BC$35,SMALL(IF($BC$1:$BC$35&lt;&gt;"",ROW($BC$1:$BC$35)),ROW())),"")</f>
        <v/>
      </c>
      <c r="BF5" s="47" t="str">
        <f>IF('7-2'!H86&lt;&gt;"",'7-2'!H86,"")</f>
        <v/>
      </c>
      <c r="BG5" s="34" t="str">
        <f t="array" ref="BG5">IFERROR(INDEX($BF$1:$BF$35,SMALL(IF($BF$1:$BF$35&lt;&gt;"",ROW($BF$1:$BF$35)),ROW())),"")</f>
        <v/>
      </c>
      <c r="BI5" s="47" t="str">
        <f>IF('7-2'!H91&lt;&gt;"",'7-2'!H91,"")</f>
        <v/>
      </c>
      <c r="BJ5" s="34" t="str">
        <f t="array" ref="BJ5">IFERROR(INDEX($BI$1:$BI$35,SMALL(IF($BI$1:$BI$35&lt;&gt;"",ROW($BI$1:$BI$35)),ROW())),"")</f>
        <v/>
      </c>
      <c r="BL5" s="47" t="str">
        <f>IF('7-2'!H96&lt;&gt;"",'7-2'!H96,"")</f>
        <v/>
      </c>
      <c r="BM5" s="34" t="str">
        <f t="array" ref="BM5">IFERROR(INDEX($BL$1:$BL$35,SMALL(IF($BL$1:$BL$35&lt;&gt;"",ROW($BL$1:$BL$35)),ROW())),"")</f>
        <v/>
      </c>
      <c r="BO5" s="47" t="str">
        <f>IF('7-2'!H101&lt;&gt;"",'7-2'!H101,"")</f>
        <v/>
      </c>
      <c r="BP5" s="34" t="str">
        <f t="array" ref="BP5">IFERROR(INDEX($BO$1:$BO$35,SMALL(IF($BO$1:$BO$35&lt;&gt;"",ROW($BO$1:$BO$35)),ROW())),"")</f>
        <v/>
      </c>
      <c r="BR5" s="47" t="str">
        <f>IF('7-2'!H106&lt;&gt;"",'7-2'!H106,"")</f>
        <v/>
      </c>
      <c r="BS5" s="34" t="str">
        <f t="array" ref="BS5">IFERROR(INDEX($BR$1:$BR$35,SMALL(IF($BR$1:$BR$35&lt;&gt;"",ROW($BR$1:$BR$35)),ROW())),"")</f>
        <v/>
      </c>
      <c r="BU5" s="47" t="str">
        <f>IF('7-2'!H111&lt;&gt;"",'7-2'!H111,"")</f>
        <v/>
      </c>
      <c r="BV5" s="34" t="str">
        <f t="array" ref="BV5">IFERROR(INDEX($BU$1:$BU$35,SMALL(IF($BU$1:$BU$35&lt;&gt;"",ROW($BU$1:$BU$35)),ROW())),"")</f>
        <v/>
      </c>
      <c r="BX5" s="47" t="str">
        <f>IF('7-2'!H116&lt;&gt;"",'7-2'!H116,"")</f>
        <v/>
      </c>
      <c r="BY5" s="34" t="str">
        <f t="array" ref="BY5">IFERROR(INDEX($BX$1:$BX$35,SMALL(IF($BX$1:$BX$35&lt;&gt;"",ROW($BX$1:$BX$35)),ROW())),"")</f>
        <v/>
      </c>
    </row>
    <row r="6" spans="1:78" x14ac:dyDescent="0.45">
      <c r="B6" s="7"/>
      <c r="C6" s="8"/>
      <c r="D6" s="8"/>
      <c r="E6" s="8"/>
      <c r="F6" s="8"/>
      <c r="G6" s="8"/>
      <c r="H6" s="8"/>
      <c r="I6" s="8"/>
      <c r="J6" s="8"/>
      <c r="K6" s="8"/>
      <c r="L6" s="433" t="s">
        <v>286</v>
      </c>
      <c r="M6" s="433"/>
      <c r="N6" s="10"/>
      <c r="O6" s="10"/>
      <c r="P6" s="9"/>
      <c r="Q6" s="28"/>
      <c r="S6" s="47" t="str">
        <f>IF('7-2'!I17&lt;&gt;"",'7-2'!I17,"")</f>
        <v/>
      </c>
      <c r="T6" s="34" t="str">
        <f t="array" ref="T6">IFERROR(INDEX($S$1:$S$35,SMALL(IF($S$1:$S$35&lt;&gt;"",ROW($S$1:$S$35)),ROW())),"")</f>
        <v/>
      </c>
      <c r="V6" s="47" t="str">
        <f>IF('7-2'!I22&lt;&gt;"",'7-2'!I22,"")</f>
        <v/>
      </c>
      <c r="W6" s="34" t="str">
        <f t="array" ref="W6">IFERROR(INDEX($V$1:$V$35,SMALL(IF($V$1:$V$35&lt;&gt;"",ROW($V$1:$V$35)),ROW())),"")</f>
        <v/>
      </c>
      <c r="Y6" s="47" t="str">
        <f>IF('7-2'!I27&lt;&gt;"",'7-2'!I27,"")</f>
        <v/>
      </c>
      <c r="Z6" s="34" t="str">
        <f t="array" ref="Z6">IFERROR(INDEX($Y$1:$Y$35,SMALL(IF($Y$1:$Y$35&lt;&gt;"",ROW($Y$1:$Y$35)),ROW())),"")</f>
        <v/>
      </c>
      <c r="AB6" s="47" t="str">
        <f>IF('7-2'!I32&lt;&gt;"",'7-2'!I32,"")</f>
        <v/>
      </c>
      <c r="AC6" s="34" t="str">
        <f t="array" ref="AC6">IFERROR(INDEX($AB$1:$AB$35,SMALL(IF($AB$1:$AB$35&lt;&gt;"",ROW($AB$1:$AB$35)),ROW())),"")</f>
        <v/>
      </c>
      <c r="AE6" s="47" t="str">
        <f>IF('7-2'!I37&lt;&gt;"",'7-2'!I37,"")</f>
        <v/>
      </c>
      <c r="AF6" s="34" t="str">
        <f t="array" ref="AF6">IFERROR(INDEX($AE$1:$AE$35,SMALL(IF($AE$1:$AE$35&lt;&gt;"",ROW($AE$1:$AE$35)),ROW())),"")</f>
        <v/>
      </c>
      <c r="AH6" s="47" t="str">
        <f>IF('7-2'!I42&lt;&gt;"",'7-2'!I42,"")</f>
        <v/>
      </c>
      <c r="AI6" s="34" t="str">
        <f t="array" ref="AI6">IFERROR(INDEX(AH6:AH54,SMALL(IF(AH6:AH54&lt;&gt;"",ROW(AH6:AH54)),ROW())),"")</f>
        <v/>
      </c>
      <c r="AK6" s="47" t="str">
        <f>IF('7-2'!I47&lt;&gt;"",'7-2'!I47,"")</f>
        <v/>
      </c>
      <c r="AL6" s="34" t="str">
        <f t="array" ref="AL6">IFERROR(INDEX($AK$1:$AK$35,SMALL(IF($AK$1:$AK$35&lt;&gt;"",ROW($AK$1:$AK$35)),ROW())),"")</f>
        <v/>
      </c>
      <c r="AN6" s="47" t="str">
        <f>IF('7-2'!I52&lt;&gt;"",'7-2'!I52,"")</f>
        <v/>
      </c>
      <c r="AO6" s="34" t="str">
        <f t="array" ref="AO6">IFERROR(INDEX($AN$1:$AN$35,SMALL(IF($AN$1:$AN$35&lt;&gt;"",ROW($AN$1:$AN$35)),ROW())),"")</f>
        <v/>
      </c>
      <c r="AQ6" s="47" t="str">
        <f>IF('7-2'!I57&lt;&gt;"",'7-2'!I57,"")</f>
        <v/>
      </c>
      <c r="AR6" s="34" t="str">
        <f t="array" ref="AR6">IFERROR(INDEX($AQ$1:$AQ$35,SMALL(IF($AQ$1:$AQ$35&lt;&gt;"",ROW($AQ$1:$AQ$35)),ROW())),"")</f>
        <v/>
      </c>
      <c r="AT6" s="47" t="str">
        <f>IF('7-2'!I62&lt;&gt;"",'7-2'!I62,"")</f>
        <v/>
      </c>
      <c r="AU6" s="34" t="str">
        <f t="array" ref="AU6">IFERROR(INDEX($AT$1:$AT$35,SMALL(IF($AT$1:$AT$35&lt;&gt;"",ROW($AT$1:$AT$35)),ROW())),"")</f>
        <v/>
      </c>
      <c r="AW6" s="47" t="str">
        <f>IF('7-2'!I67&lt;&gt;"",'7-2'!I67,"")</f>
        <v/>
      </c>
      <c r="AX6" s="34" t="str">
        <f t="array" ref="AX6">IFERROR(INDEX($AW$1:$AW$35,SMALL(IF($AW$1:$AW$35&lt;&gt;"",ROW($AW$1:$AW$35)),ROW())),"")</f>
        <v/>
      </c>
      <c r="AZ6" s="47" t="str">
        <f>IF('7-2'!I72&lt;&gt;"",'7-2'!I72,"")</f>
        <v/>
      </c>
      <c r="BA6" s="34" t="str">
        <f t="array" ref="BA6">IFERROR(INDEX($AZ$1:$AZ$35,SMALL(IF($AZ$1:$AZ$35&lt;&gt;"",ROW($AZ$1:$AZ$35)),ROW())),"")</f>
        <v/>
      </c>
      <c r="BC6" s="47" t="str">
        <f>IF('7-2'!I77&lt;&gt;"",'7-2'!I77,"")</f>
        <v/>
      </c>
      <c r="BD6" s="34" t="str">
        <f t="array" ref="BD6">IFERROR(INDEX($BC$1:$BC$35,SMALL(IF($BC$1:$BC$35&lt;&gt;"",ROW($BC$1:$BC$35)),ROW())),"")</f>
        <v/>
      </c>
      <c r="BF6" s="47" t="str">
        <f>IF('7-2'!I82&lt;&gt;"",'7-2'!I82,"")</f>
        <v/>
      </c>
      <c r="BG6" s="34" t="str">
        <f t="array" ref="BG6">IFERROR(INDEX($BF$1:$BF$35,SMALL(IF($BF$1:$BF$35&lt;&gt;"",ROW($BF$1:$BF$35)),ROW())),"")</f>
        <v/>
      </c>
      <c r="BI6" s="47" t="str">
        <f>IF('7-2'!I87&lt;&gt;"",'7-2'!I87,"")</f>
        <v/>
      </c>
      <c r="BJ6" s="34" t="str">
        <f t="array" ref="BJ6">IFERROR(INDEX($BI$1:$BI$35,SMALL(IF($BI$1:$BI$35&lt;&gt;"",ROW($BI$1:$BI$35)),ROW())),"")</f>
        <v/>
      </c>
      <c r="BL6" s="47" t="str">
        <f>IF('7-2'!I92&lt;&gt;"",'7-2'!I92,"")</f>
        <v/>
      </c>
      <c r="BM6" s="34" t="str">
        <f t="array" ref="BM6">IFERROR(INDEX($BL$1:$BL$35,SMALL(IF($BL$1:$BL$35&lt;&gt;"",ROW($BL$1:$BL$35)),ROW())),"")</f>
        <v/>
      </c>
      <c r="BO6" s="47" t="str">
        <f>IF('7-2'!I97&lt;&gt;"",'7-2'!I97,"")</f>
        <v/>
      </c>
      <c r="BP6" s="34" t="str">
        <f t="array" ref="BP6">IFERROR(INDEX($BO$1:$BO$35,SMALL(IF($BO$1:$BO$35&lt;&gt;"",ROW($BO$1:$BO$35)),ROW())),"")</f>
        <v/>
      </c>
      <c r="BR6" s="47" t="str">
        <f>IF('7-2'!I102&lt;&gt;"",'7-2'!I102,"")</f>
        <v/>
      </c>
      <c r="BS6" s="34" t="str">
        <f t="array" ref="BS6">IFERROR(INDEX($BR$1:$BR$35,SMALL(IF($BR$1:$BR$35&lt;&gt;"",ROW($BR$1:$BR$35)),ROW())),"")</f>
        <v/>
      </c>
      <c r="BU6" s="47" t="str">
        <f>IF('7-2'!I107&lt;&gt;"",'7-2'!I107,"")</f>
        <v/>
      </c>
      <c r="BV6" s="34" t="str">
        <f t="array" ref="BV6">IFERROR(INDEX($BU$1:$BU$35,SMALL(IF($BU$1:$BU$35&lt;&gt;"",ROW($BU$1:$BU$35)),ROW())),"")</f>
        <v/>
      </c>
      <c r="BX6" s="47" t="str">
        <f>IF('7-2'!I112&lt;&gt;"",'7-2'!I112,"")</f>
        <v/>
      </c>
      <c r="BY6" s="34" t="str">
        <f t="array" ref="BY6">IFERROR(INDEX($BX$1:$BX$35,SMALL(IF($BX$1:$BX$35&lt;&gt;"",ROW($BX$1:$BX$35)),ROW())),"")</f>
        <v/>
      </c>
    </row>
    <row r="7" spans="1:78" ht="15" customHeight="1" thickBot="1" x14ac:dyDescent="0.5">
      <c r="B7" s="7"/>
      <c r="C7" s="8" t="s">
        <v>36</v>
      </c>
      <c r="D7" s="8"/>
      <c r="E7" s="8"/>
      <c r="F7" s="8"/>
      <c r="G7" s="8"/>
      <c r="H7" s="8"/>
      <c r="I7" s="8"/>
      <c r="J7" s="8"/>
      <c r="K7" s="8"/>
      <c r="L7" s="8"/>
      <c r="M7" s="8"/>
      <c r="N7" s="8"/>
      <c r="O7" s="8"/>
      <c r="P7" s="9"/>
      <c r="Q7" s="28"/>
      <c r="S7" s="47" t="str">
        <f>IF('7-2'!I18&lt;&gt;"",'7-2'!I18,"")</f>
        <v/>
      </c>
      <c r="T7" s="34" t="str">
        <f t="array" ref="T7">IFERROR(INDEX($S$1:$S$35,SMALL(IF($S$1:$S$35&lt;&gt;"",ROW($S$1:$S$35)),ROW())),"")</f>
        <v/>
      </c>
      <c r="V7" s="47" t="str">
        <f>IF('7-2'!I23&lt;&gt;"",'7-2'!I23,"")</f>
        <v/>
      </c>
      <c r="W7" s="34" t="str">
        <f t="array" ref="W7">IFERROR(INDEX($V$1:$V$35,SMALL(IF($V$1:$V$35&lt;&gt;"",ROW($V$1:$V$35)),ROW())),"")</f>
        <v/>
      </c>
      <c r="Y7" s="47" t="str">
        <f>IF('7-2'!I28&lt;&gt;"",'7-2'!I28,"")</f>
        <v/>
      </c>
      <c r="Z7" s="34" t="str">
        <f t="array" ref="Z7">IFERROR(INDEX($Y$1:$Y$35,SMALL(IF($Y$1:$Y$35&lt;&gt;"",ROW($Y$1:$Y$35)),ROW())),"")</f>
        <v/>
      </c>
      <c r="AB7" s="47" t="str">
        <f>IF('7-2'!I33&lt;&gt;"",'7-2'!I33,"")</f>
        <v/>
      </c>
      <c r="AC7" s="34" t="str">
        <f t="array" ref="AC7">IFERROR(INDEX($AB$1:$AB$35,SMALL(IF($AB$1:$AB$35&lt;&gt;"",ROW($AB$1:$AB$35)),ROW())),"")</f>
        <v/>
      </c>
      <c r="AE7" s="47" t="str">
        <f>IF('7-2'!I38&lt;&gt;"",'7-2'!I38,"")</f>
        <v/>
      </c>
      <c r="AF7" s="34" t="str">
        <f t="array" ref="AF7">IFERROR(INDEX($AE$1:$AE$35,SMALL(IF($AE$1:$AE$35&lt;&gt;"",ROW($AE$1:$AE$35)),ROW())),"")</f>
        <v/>
      </c>
      <c r="AH7" s="47" t="str">
        <f>IF('7-2'!I43&lt;&gt;"",'7-2'!I43,"")</f>
        <v/>
      </c>
      <c r="AI7" s="34" t="str">
        <f t="array" ref="AI7">IFERROR(INDEX(AH7:AH55,SMALL(IF(AH7:AH55&lt;&gt;"",ROW(AH7:AH55)),ROW())),"")</f>
        <v/>
      </c>
      <c r="AK7" s="47" t="str">
        <f>IF('7-2'!I48&lt;&gt;"",'7-2'!I48,"")</f>
        <v/>
      </c>
      <c r="AL7" s="34" t="str">
        <f t="array" ref="AL7">IFERROR(INDEX($AK$1:$AK$35,SMALL(IF($AK$1:$AK$35&lt;&gt;"",ROW($AK$1:$AK$35)),ROW())),"")</f>
        <v/>
      </c>
      <c r="AN7" s="47" t="str">
        <f>IF('7-2'!I53&lt;&gt;"",'7-2'!I53,"")</f>
        <v/>
      </c>
      <c r="AO7" s="34" t="str">
        <f t="array" ref="AO7">IFERROR(INDEX($AN$1:$AN$35,SMALL(IF($AN$1:$AN$35&lt;&gt;"",ROW($AN$1:$AN$35)),ROW())),"")</f>
        <v/>
      </c>
      <c r="AQ7" s="47" t="str">
        <f>IF('7-2'!I58&lt;&gt;"",'7-2'!I58,"")</f>
        <v/>
      </c>
      <c r="AR7" s="34" t="str">
        <f t="array" ref="AR7">IFERROR(INDEX($AQ$1:$AQ$35,SMALL(IF($AQ$1:$AQ$35&lt;&gt;"",ROW($AQ$1:$AQ$35)),ROW())),"")</f>
        <v/>
      </c>
      <c r="AT7" s="47" t="str">
        <f>IF('7-2'!I63&lt;&gt;"",'7-2'!I63,"")</f>
        <v/>
      </c>
      <c r="AU7" s="34" t="str">
        <f t="array" ref="AU7">IFERROR(INDEX($AT$1:$AT$35,SMALL(IF($AT$1:$AT$35&lt;&gt;"",ROW($AT$1:$AT$35)),ROW())),"")</f>
        <v/>
      </c>
      <c r="AW7" s="47" t="str">
        <f>IF('7-2'!I68&lt;&gt;"",'7-2'!I68,"")</f>
        <v/>
      </c>
      <c r="AX7" s="34" t="str">
        <f t="array" ref="AX7">IFERROR(INDEX($AW$1:$AW$35,SMALL(IF($AW$1:$AW$35&lt;&gt;"",ROW($AW$1:$AW$35)),ROW())),"")</f>
        <v/>
      </c>
      <c r="AZ7" s="47" t="str">
        <f>IF('7-2'!I73&lt;&gt;"",'7-2'!I73,"")</f>
        <v/>
      </c>
      <c r="BA7" s="34" t="str">
        <f t="array" ref="BA7">IFERROR(INDEX($AZ$1:$AZ$35,SMALL(IF($AZ$1:$AZ$35&lt;&gt;"",ROW($AZ$1:$AZ$35)),ROW())),"")</f>
        <v/>
      </c>
      <c r="BC7" s="47" t="str">
        <f>IF('7-2'!I78&lt;&gt;"",'7-2'!I78,"")</f>
        <v/>
      </c>
      <c r="BD7" s="34" t="str">
        <f t="array" ref="BD7">IFERROR(INDEX($BC$1:$BC$35,SMALL(IF($BC$1:$BC$35&lt;&gt;"",ROW($BC$1:$BC$35)),ROW())),"")</f>
        <v/>
      </c>
      <c r="BF7" s="47" t="str">
        <f>IF('7-2'!I83&lt;&gt;"",'7-2'!I83,"")</f>
        <v/>
      </c>
      <c r="BG7" s="34" t="str">
        <f t="array" ref="BG7">IFERROR(INDEX($BF$1:$BF$35,SMALL(IF($BF$1:$BF$35&lt;&gt;"",ROW($BF$1:$BF$35)),ROW())),"")</f>
        <v/>
      </c>
      <c r="BI7" s="47" t="str">
        <f>IF('7-2'!I88&lt;&gt;"",'7-2'!I88,"")</f>
        <v/>
      </c>
      <c r="BJ7" s="34" t="str">
        <f t="array" ref="BJ7">IFERROR(INDEX($BI$1:$BI$35,SMALL(IF($BI$1:$BI$35&lt;&gt;"",ROW($BI$1:$BI$35)),ROW())),"")</f>
        <v/>
      </c>
      <c r="BL7" s="47" t="str">
        <f>IF('7-2'!I93&lt;&gt;"",'7-2'!I93,"")</f>
        <v/>
      </c>
      <c r="BM7" s="34" t="str">
        <f t="array" ref="BM7">IFERROR(INDEX($BL$1:$BL$35,SMALL(IF($BL$1:$BL$35&lt;&gt;"",ROW($BL$1:$BL$35)),ROW())),"")</f>
        <v/>
      </c>
      <c r="BO7" s="47" t="str">
        <f>IF('7-2'!I98&lt;&gt;"",'7-2'!I98,"")</f>
        <v/>
      </c>
      <c r="BP7" s="34" t="str">
        <f t="array" ref="BP7">IFERROR(INDEX($BO$1:$BO$35,SMALL(IF($BO$1:$BO$35&lt;&gt;"",ROW($BO$1:$BO$35)),ROW())),"")</f>
        <v/>
      </c>
      <c r="BR7" s="47" t="str">
        <f>IF('7-2'!I103&lt;&gt;"",'7-2'!I103,"")</f>
        <v/>
      </c>
      <c r="BS7" s="34" t="str">
        <f t="array" ref="BS7">IFERROR(INDEX($BR$1:$BR$35,SMALL(IF($BR$1:$BR$35&lt;&gt;"",ROW($BR$1:$BR$35)),ROW())),"")</f>
        <v/>
      </c>
      <c r="BU7" s="47" t="str">
        <f>IF('7-2'!I108&lt;&gt;"",'7-2'!I108,"")</f>
        <v/>
      </c>
      <c r="BV7" s="34" t="str">
        <f t="array" ref="BV7">IFERROR(INDEX($BU$1:$BU$35,SMALL(IF($BU$1:$BU$35&lt;&gt;"",ROW($BU$1:$BU$35)),ROW())),"")</f>
        <v/>
      </c>
      <c r="BX7" s="47" t="str">
        <f>IF('7-2'!I113&lt;&gt;"",'7-2'!I113,"")</f>
        <v/>
      </c>
      <c r="BY7" s="34" t="str">
        <f t="array" ref="BY7">IFERROR(INDEX($BX$1:$BX$35,SMALL(IF($BX$1:$BX$35&lt;&gt;"",ROW($BX$1:$BX$35)),ROW())),"")</f>
        <v/>
      </c>
    </row>
    <row r="8" spans="1:78" ht="15" customHeight="1" x14ac:dyDescent="0.45">
      <c r="B8" s="7"/>
      <c r="C8" s="426" t="s">
        <v>22</v>
      </c>
      <c r="D8" s="377" t="s">
        <v>138</v>
      </c>
      <c r="E8" s="377" t="s">
        <v>24</v>
      </c>
      <c r="F8" s="350" t="s">
        <v>75</v>
      </c>
      <c r="G8" s="350" t="s">
        <v>76</v>
      </c>
      <c r="H8" s="470" t="s">
        <v>139</v>
      </c>
      <c r="I8" s="471"/>
      <c r="J8" s="442" t="s">
        <v>238</v>
      </c>
      <c r="K8" s="444"/>
      <c r="L8" s="442" t="s">
        <v>237</v>
      </c>
      <c r="M8" s="444"/>
      <c r="N8" s="377" t="s">
        <v>151</v>
      </c>
      <c r="O8" s="377" t="s">
        <v>255</v>
      </c>
      <c r="P8" s="9"/>
      <c r="Q8" s="28"/>
      <c r="S8" s="47" t="str">
        <f>IF('7-2'!I19&lt;&gt;"",'7-2'!I19,"")</f>
        <v/>
      </c>
      <c r="T8" s="34" t="str">
        <f t="array" ref="T8">IFERROR(INDEX($S$1:$S$35,SMALL(IF($S$1:$S$35&lt;&gt;"",ROW($S$1:$S$35)),ROW())),"")</f>
        <v/>
      </c>
      <c r="V8" s="47" t="str">
        <f>IF('7-2'!I24&lt;&gt;"",'7-2'!I24,"")</f>
        <v/>
      </c>
      <c r="W8" s="34" t="str">
        <f t="array" ref="W8">IFERROR(INDEX($V$1:$V$35,SMALL(IF($V$1:$V$35&lt;&gt;"",ROW($V$1:$V$35)),ROW())),"")</f>
        <v/>
      </c>
      <c r="Y8" s="47" t="str">
        <f>IF('7-2'!I29&lt;&gt;"",'7-2'!I29,"")</f>
        <v/>
      </c>
      <c r="Z8" s="34" t="str">
        <f t="array" ref="Z8">IFERROR(INDEX($Y$1:$Y$35,SMALL(IF($Y$1:$Y$35&lt;&gt;"",ROW($Y$1:$Y$35)),ROW())),"")</f>
        <v/>
      </c>
      <c r="AB8" s="47" t="str">
        <f>IF('7-2'!I34&lt;&gt;"",'7-2'!I34,"")</f>
        <v/>
      </c>
      <c r="AC8" s="34" t="str">
        <f t="array" ref="AC8">IFERROR(INDEX($AB$1:$AB$35,SMALL(IF($AB$1:$AB$35&lt;&gt;"",ROW($AB$1:$AB$35)),ROW())),"")</f>
        <v/>
      </c>
      <c r="AE8" s="47" t="str">
        <f>IF('7-2'!I39&lt;&gt;"",'7-2'!I39,"")</f>
        <v/>
      </c>
      <c r="AF8" s="34" t="str">
        <f t="array" ref="AF8">IFERROR(INDEX($AE$1:$AE$35,SMALL(IF($AE$1:$AE$35&lt;&gt;"",ROW($AE$1:$AE$35)),ROW())),"")</f>
        <v/>
      </c>
      <c r="AH8" s="47" t="str">
        <f>IF('7-2'!I44&lt;&gt;"",'7-2'!I44,"")</f>
        <v/>
      </c>
      <c r="AI8" s="34" t="str">
        <f t="array" ref="AI8">IFERROR(INDEX(AH8:AH56,SMALL(IF(AH8:AH56&lt;&gt;"",ROW(AH8:AH56)),ROW())),"")</f>
        <v/>
      </c>
      <c r="AK8" s="47" t="str">
        <f>IF('7-2'!I49&lt;&gt;"",'7-2'!I49,"")</f>
        <v/>
      </c>
      <c r="AL8" s="34" t="str">
        <f t="array" ref="AL8">IFERROR(INDEX($AK$1:$AK$35,SMALL(IF($AK$1:$AK$35&lt;&gt;"",ROW($AK$1:$AK$35)),ROW())),"")</f>
        <v/>
      </c>
      <c r="AN8" s="47" t="str">
        <f>IF('7-2'!I54&lt;&gt;"",'7-2'!I54,"")</f>
        <v/>
      </c>
      <c r="AO8" s="34" t="str">
        <f t="array" ref="AO8">IFERROR(INDEX($AN$1:$AN$35,SMALL(IF($AN$1:$AN$35&lt;&gt;"",ROW($AN$1:$AN$35)),ROW())),"")</f>
        <v/>
      </c>
      <c r="AQ8" s="47" t="str">
        <f>IF('7-2'!I59&lt;&gt;"",'7-2'!I59,"")</f>
        <v/>
      </c>
      <c r="AR8" s="34" t="str">
        <f t="array" ref="AR8">IFERROR(INDEX($AQ$1:$AQ$35,SMALL(IF($AQ$1:$AQ$35&lt;&gt;"",ROW($AQ$1:$AQ$35)),ROW())),"")</f>
        <v/>
      </c>
      <c r="AT8" s="47" t="str">
        <f>IF('7-2'!I64&lt;&gt;"",'7-2'!I64,"")</f>
        <v/>
      </c>
      <c r="AU8" s="34" t="str">
        <f t="array" ref="AU8">IFERROR(INDEX($AT$1:$AT$35,SMALL(IF($AT$1:$AT$35&lt;&gt;"",ROW($AT$1:$AT$35)),ROW())),"")</f>
        <v/>
      </c>
      <c r="AW8" s="47" t="str">
        <f>IF('7-2'!I69&lt;&gt;"",'7-2'!I69,"")</f>
        <v/>
      </c>
      <c r="AX8" s="34" t="str">
        <f t="array" ref="AX8">IFERROR(INDEX($AW$1:$AW$35,SMALL(IF($AW$1:$AW$35&lt;&gt;"",ROW($AW$1:$AW$35)),ROW())),"")</f>
        <v/>
      </c>
      <c r="AZ8" s="47" t="str">
        <f>IF('7-2'!I74&lt;&gt;"",'7-2'!I74,"")</f>
        <v/>
      </c>
      <c r="BA8" s="34" t="str">
        <f t="array" ref="BA8">IFERROR(INDEX($AZ$1:$AZ$35,SMALL(IF($AZ$1:$AZ$35&lt;&gt;"",ROW($AZ$1:$AZ$35)),ROW())),"")</f>
        <v/>
      </c>
      <c r="BC8" s="47" t="str">
        <f>IF('7-2'!I79&lt;&gt;"",'7-2'!I79,"")</f>
        <v/>
      </c>
      <c r="BD8" s="34" t="str">
        <f t="array" ref="BD8">IFERROR(INDEX($BC$1:$BC$35,SMALL(IF($BC$1:$BC$35&lt;&gt;"",ROW($BC$1:$BC$35)),ROW())),"")</f>
        <v/>
      </c>
      <c r="BF8" s="47" t="str">
        <f>IF('7-2'!I84&lt;&gt;"",'7-2'!I84,"")</f>
        <v/>
      </c>
      <c r="BG8" s="34" t="str">
        <f t="array" ref="BG8">IFERROR(INDEX($BF$1:$BF$35,SMALL(IF($BF$1:$BF$35&lt;&gt;"",ROW($BF$1:$BF$35)),ROW())),"")</f>
        <v/>
      </c>
      <c r="BI8" s="47" t="str">
        <f>IF('7-2'!I89&lt;&gt;"",'7-2'!I89,"")</f>
        <v/>
      </c>
      <c r="BJ8" s="34" t="str">
        <f t="array" ref="BJ8">IFERROR(INDEX($BI$1:$BI$35,SMALL(IF($BI$1:$BI$35&lt;&gt;"",ROW($BI$1:$BI$35)),ROW())),"")</f>
        <v/>
      </c>
      <c r="BL8" s="47" t="str">
        <f>IF('7-2'!I94&lt;&gt;"",'7-2'!I94,"")</f>
        <v/>
      </c>
      <c r="BM8" s="34" t="str">
        <f t="array" ref="BM8">IFERROR(INDEX($BL$1:$BL$35,SMALL(IF($BL$1:$BL$35&lt;&gt;"",ROW($BL$1:$BL$35)),ROW())),"")</f>
        <v/>
      </c>
      <c r="BO8" s="47" t="str">
        <f>IF('7-2'!I99&lt;&gt;"",'7-2'!I99,"")</f>
        <v/>
      </c>
      <c r="BP8" s="34" t="str">
        <f t="array" ref="BP8">IFERROR(INDEX($BO$1:$BO$35,SMALL(IF($BO$1:$BO$35&lt;&gt;"",ROW($BO$1:$BO$35)),ROW())),"")</f>
        <v/>
      </c>
      <c r="BR8" s="47" t="str">
        <f>IF('7-2'!I104&lt;&gt;"",'7-2'!I104,"")</f>
        <v/>
      </c>
      <c r="BS8" s="34" t="str">
        <f t="array" ref="BS8">IFERROR(INDEX($BR$1:$BR$35,SMALL(IF($BR$1:$BR$35&lt;&gt;"",ROW($BR$1:$BR$35)),ROW())),"")</f>
        <v/>
      </c>
      <c r="BU8" s="47" t="str">
        <f>IF('7-2'!I109&lt;&gt;"",'7-2'!I109,"")</f>
        <v/>
      </c>
      <c r="BV8" s="34" t="str">
        <f t="array" ref="BV8">IFERROR(INDEX($BU$1:$BU$35,SMALL(IF($BU$1:$BU$35&lt;&gt;"",ROW($BU$1:$BU$35)),ROW())),"")</f>
        <v/>
      </c>
      <c r="BX8" s="47" t="str">
        <f>IF('7-2'!I114&lt;&gt;"",'7-2'!I114,"")</f>
        <v/>
      </c>
      <c r="BY8" s="34" t="str">
        <f t="array" ref="BY8">IFERROR(INDEX($BX$1:$BX$35,SMALL(IF($BX$1:$BX$35&lt;&gt;"",ROW($BX$1:$BX$35)),ROW())),"")</f>
        <v/>
      </c>
    </row>
    <row r="9" spans="1:78" ht="15" customHeight="1" thickBot="1" x14ac:dyDescent="0.5">
      <c r="B9" s="7"/>
      <c r="C9" s="474"/>
      <c r="D9" s="379"/>
      <c r="E9" s="378"/>
      <c r="F9" s="351"/>
      <c r="G9" s="351"/>
      <c r="H9" s="521"/>
      <c r="I9" s="522"/>
      <c r="J9" s="139" t="s">
        <v>71</v>
      </c>
      <c r="K9" s="140" t="s">
        <v>72</v>
      </c>
      <c r="L9" s="139" t="s">
        <v>73</v>
      </c>
      <c r="M9" s="140" t="s">
        <v>74</v>
      </c>
      <c r="N9" s="379"/>
      <c r="O9" s="379"/>
      <c r="P9" s="9"/>
      <c r="Q9" s="28"/>
      <c r="S9" s="47" t="str">
        <f>IF('7-2'!I20&lt;&gt;"",'7-2'!I20,"")</f>
        <v/>
      </c>
      <c r="T9" s="34" t="str">
        <f t="array" ref="T9">IFERROR(INDEX($S$1:$S$35,SMALL(IF($S$1:$S$35&lt;&gt;"",ROW($S$1:$S$35)),ROW())),"")</f>
        <v/>
      </c>
      <c r="V9" s="47" t="str">
        <f>IF('7-2'!I25&lt;&gt;"",'7-2'!I25,"")</f>
        <v/>
      </c>
      <c r="W9" s="34" t="str">
        <f t="array" ref="W9">IFERROR(INDEX($V$1:$V$35,SMALL(IF($V$1:$V$35&lt;&gt;"",ROW($V$1:$V$35)),ROW())),"")</f>
        <v/>
      </c>
      <c r="Y9" s="47" t="str">
        <f>IF('7-2'!I30&lt;&gt;"",'7-2'!I30,"")</f>
        <v/>
      </c>
      <c r="Z9" s="34" t="str">
        <f t="array" ref="Z9">IFERROR(INDEX($Y$1:$Y$35,SMALL(IF($Y$1:$Y$35&lt;&gt;"",ROW($Y$1:$Y$35)),ROW())),"")</f>
        <v/>
      </c>
      <c r="AB9" s="47" t="str">
        <f>IF('7-2'!I35&lt;&gt;"",'7-2'!I35,"")</f>
        <v/>
      </c>
      <c r="AC9" s="34" t="str">
        <f t="array" ref="AC9">IFERROR(INDEX($AB$1:$AB$35,SMALL(IF($AB$1:$AB$35&lt;&gt;"",ROW($AB$1:$AB$35)),ROW())),"")</f>
        <v/>
      </c>
      <c r="AE9" s="47" t="str">
        <f>IF('7-2'!I40&lt;&gt;"",'7-2'!I40,"")</f>
        <v/>
      </c>
      <c r="AF9" s="34" t="str">
        <f t="array" ref="AF9">IFERROR(INDEX($AE$1:$AE$35,SMALL(IF($AE$1:$AE$35&lt;&gt;"",ROW($AE$1:$AE$35)),ROW())),"")</f>
        <v/>
      </c>
      <c r="AH9" s="47" t="str">
        <f>IF('7-2'!I45&lt;&gt;"",'7-2'!I45,"")</f>
        <v/>
      </c>
      <c r="AI9" s="34" t="str">
        <f t="array" ref="AI9">IFERROR(INDEX(AH9:AH57,SMALL(IF(AH9:AH57&lt;&gt;"",ROW(AH9:AH57)),ROW())),"")</f>
        <v/>
      </c>
      <c r="AK9" s="47" t="str">
        <f>IF('7-2'!I50&lt;&gt;"",'7-2'!I50,"")</f>
        <v/>
      </c>
      <c r="AL9" s="34" t="str">
        <f t="array" ref="AL9">IFERROR(INDEX($AK$1:$AK$35,SMALL(IF($AK$1:$AK$35&lt;&gt;"",ROW($AK$1:$AK$35)),ROW())),"")</f>
        <v/>
      </c>
      <c r="AN9" s="47" t="str">
        <f>IF('7-2'!I55&lt;&gt;"",'7-2'!I55,"")</f>
        <v/>
      </c>
      <c r="AO9" s="34" t="str">
        <f t="array" ref="AO9">IFERROR(INDEX($AN$1:$AN$35,SMALL(IF($AN$1:$AN$35&lt;&gt;"",ROW($AN$1:$AN$35)),ROW())),"")</f>
        <v/>
      </c>
      <c r="AQ9" s="47" t="str">
        <f>IF('7-2'!I60&lt;&gt;"",'7-2'!I60,"")</f>
        <v/>
      </c>
      <c r="AR9" s="34" t="str">
        <f t="array" ref="AR9">IFERROR(INDEX($AQ$1:$AQ$35,SMALL(IF($AQ$1:$AQ$35&lt;&gt;"",ROW($AQ$1:$AQ$35)),ROW())),"")</f>
        <v/>
      </c>
      <c r="AT9" s="47" t="str">
        <f>IF('7-2'!I65&lt;&gt;"",'7-2'!I65,"")</f>
        <v/>
      </c>
      <c r="AU9" s="34" t="str">
        <f t="array" ref="AU9">IFERROR(INDEX($AT$1:$AT$35,SMALL(IF($AT$1:$AT$35&lt;&gt;"",ROW($AT$1:$AT$35)),ROW())),"")</f>
        <v/>
      </c>
      <c r="AW9" s="47" t="str">
        <f>IF('7-2'!I70&lt;&gt;"",'7-2'!I70,"")</f>
        <v/>
      </c>
      <c r="AX9" s="34" t="str">
        <f t="array" ref="AX9">IFERROR(INDEX($AW$1:$AW$35,SMALL(IF($AW$1:$AW$35&lt;&gt;"",ROW($AW$1:$AW$35)),ROW())),"")</f>
        <v/>
      </c>
      <c r="AZ9" s="47" t="str">
        <f>IF('7-2'!I75&lt;&gt;"",'7-2'!I75,"")</f>
        <v/>
      </c>
      <c r="BA9" s="34" t="str">
        <f t="array" ref="BA9">IFERROR(INDEX($AZ$1:$AZ$35,SMALL(IF($AZ$1:$AZ$35&lt;&gt;"",ROW($AZ$1:$AZ$35)),ROW())),"")</f>
        <v/>
      </c>
      <c r="BC9" s="47" t="str">
        <f>IF('7-2'!I80&lt;&gt;"",'7-2'!I80,"")</f>
        <v/>
      </c>
      <c r="BD9" s="34" t="str">
        <f t="array" ref="BD9">IFERROR(INDEX($BC$1:$BC$35,SMALL(IF($BC$1:$BC$35&lt;&gt;"",ROW($BC$1:$BC$35)),ROW())),"")</f>
        <v/>
      </c>
      <c r="BF9" s="47" t="str">
        <f>IF('7-2'!I85&lt;&gt;"",'7-2'!I85,"")</f>
        <v/>
      </c>
      <c r="BG9" s="34" t="str">
        <f t="array" ref="BG9">IFERROR(INDEX($BF$1:$BF$35,SMALL(IF($BF$1:$BF$35&lt;&gt;"",ROW($BF$1:$BF$35)),ROW())),"")</f>
        <v/>
      </c>
      <c r="BI9" s="47" t="str">
        <f>IF('7-2'!I90&lt;&gt;"",'7-2'!I90,"")</f>
        <v/>
      </c>
      <c r="BJ9" s="34" t="str">
        <f t="array" ref="BJ9">IFERROR(INDEX($BI$1:$BI$35,SMALL(IF($BI$1:$BI$35&lt;&gt;"",ROW($BI$1:$BI$35)),ROW())),"")</f>
        <v/>
      </c>
      <c r="BL9" s="47" t="str">
        <f>IF('7-2'!I95&lt;&gt;"",'7-2'!I95,"")</f>
        <v/>
      </c>
      <c r="BM9" s="34" t="str">
        <f t="array" ref="BM9">IFERROR(INDEX($BL$1:$BL$35,SMALL(IF($BL$1:$BL$35&lt;&gt;"",ROW($BL$1:$BL$35)),ROW())),"")</f>
        <v/>
      </c>
      <c r="BO9" s="47" t="str">
        <f>IF('7-2'!I100&lt;&gt;"",'7-2'!I100,"")</f>
        <v/>
      </c>
      <c r="BP9" s="34" t="str">
        <f t="array" ref="BP9">IFERROR(INDEX($BO$1:$BO$35,SMALL(IF($BO$1:$BO$35&lt;&gt;"",ROW($BO$1:$BO$35)),ROW())),"")</f>
        <v/>
      </c>
      <c r="BR9" s="47" t="str">
        <f>IF('7-2'!I105&lt;&gt;"",'7-2'!I105,"")</f>
        <v/>
      </c>
      <c r="BS9" s="34" t="str">
        <f t="array" ref="BS9">IFERROR(INDEX($BR$1:$BR$35,SMALL(IF($BR$1:$BR$35&lt;&gt;"",ROW($BR$1:$BR$35)),ROW())),"")</f>
        <v/>
      </c>
      <c r="BU9" s="47" t="str">
        <f>IF('7-2'!I110&lt;&gt;"",'7-2'!I110,"")</f>
        <v/>
      </c>
      <c r="BV9" s="34" t="str">
        <f t="array" ref="BV9">IFERROR(INDEX($BU$1:$BU$35,SMALL(IF($BU$1:$BU$35&lt;&gt;"",ROW($BU$1:$BU$35)),ROW())),"")</f>
        <v/>
      </c>
      <c r="BX9" s="47" t="str">
        <f>IF('7-2'!I115&lt;&gt;"",'7-2'!I115,"")</f>
        <v/>
      </c>
      <c r="BY9" s="34" t="str">
        <f t="array" ref="BY9">IFERROR(INDEX($BX$1:$BX$35,SMALL(IF($BX$1:$BX$35&lt;&gt;"",ROW($BX$1:$BX$35)),ROW())),"")</f>
        <v/>
      </c>
    </row>
    <row r="10" spans="1:78" ht="18" customHeight="1" x14ac:dyDescent="0.45">
      <c r="B10" s="7"/>
      <c r="C10" s="377" t="s">
        <v>101</v>
      </c>
      <c r="D10" s="377"/>
      <c r="E10" s="523" t="s">
        <v>110</v>
      </c>
      <c r="F10" s="466" t="s">
        <v>353</v>
      </c>
      <c r="G10" s="360" t="s">
        <v>354</v>
      </c>
      <c r="H10" s="35" t="s">
        <v>46</v>
      </c>
      <c r="I10" s="187" t="s">
        <v>106</v>
      </c>
      <c r="J10" s="19" t="s">
        <v>114</v>
      </c>
      <c r="K10" s="19" t="s">
        <v>116</v>
      </c>
      <c r="L10" s="19" t="s">
        <v>120</v>
      </c>
      <c r="M10" s="19" t="s">
        <v>120</v>
      </c>
      <c r="N10" s="377" t="s">
        <v>223</v>
      </c>
      <c r="O10" s="435" t="s">
        <v>256</v>
      </c>
      <c r="P10" s="9"/>
      <c r="Q10" s="28"/>
      <c r="S10" s="47" t="str">
        <f>IF('7-2'!I21&lt;&gt;"",'7-2'!I21,"")</f>
        <v/>
      </c>
      <c r="T10" s="34" t="str">
        <f t="array" ref="T10">IFERROR(INDEX($S$1:$S$35,SMALL(IF($S$1:$S$35&lt;&gt;"",ROW($S$1:$S$35)),ROW())),"")</f>
        <v/>
      </c>
      <c r="V10" s="47" t="str">
        <f>IF('7-2'!I26&lt;&gt;"",'7-2'!I26,"")</f>
        <v/>
      </c>
      <c r="W10" s="34" t="str">
        <f t="array" ref="W10">IFERROR(INDEX($V$1:$V$35,SMALL(IF($V$1:$V$35&lt;&gt;"",ROW($V$1:$V$35)),ROW())),"")</f>
        <v/>
      </c>
      <c r="Y10" s="47" t="str">
        <f>IF('7-2'!I31&lt;&gt;"",'7-2'!I31,"")</f>
        <v/>
      </c>
      <c r="Z10" s="34" t="str">
        <f t="array" ref="Z10">IFERROR(INDEX($Y$1:$Y$35,SMALL(IF($Y$1:$Y$35&lt;&gt;"",ROW($Y$1:$Y$35)),ROW())),"")</f>
        <v/>
      </c>
      <c r="AB10" s="47" t="str">
        <f>IF('7-2'!I36&lt;&gt;"",'7-2'!I36,"")</f>
        <v/>
      </c>
      <c r="AC10" s="34" t="str">
        <f t="array" ref="AC10">IFERROR(INDEX($AB$1:$AB$35,SMALL(IF($AB$1:$AB$35&lt;&gt;"",ROW($AB$1:$AB$35)),ROW())),"")</f>
        <v/>
      </c>
      <c r="AE10" s="47" t="str">
        <f>IF('7-2'!I41&lt;&gt;"",'7-2'!I41,"")</f>
        <v/>
      </c>
      <c r="AF10" s="34" t="str">
        <f t="array" ref="AF10">IFERROR(INDEX($AE$1:$AE$35,SMALL(IF($AE$1:$AE$35&lt;&gt;"",ROW($AE$1:$AE$35)),ROW())),"")</f>
        <v/>
      </c>
      <c r="AH10" s="47" t="str">
        <f>IF('7-2'!I46&lt;&gt;"",'7-2'!I46,"")</f>
        <v/>
      </c>
      <c r="AI10" s="34" t="str">
        <f t="array" ref="AI10">IFERROR(INDEX(AH10:AH58,SMALL(IF(AH10:AH58&lt;&gt;"",ROW(AH10:AH58)),ROW())),"")</f>
        <v/>
      </c>
      <c r="AK10" s="47" t="str">
        <f>IF('7-2'!I51&lt;&gt;"",'7-2'!I51,"")</f>
        <v/>
      </c>
      <c r="AL10" s="34" t="str">
        <f t="array" ref="AL10">IFERROR(INDEX($AK$1:$AK$35,SMALL(IF($AK$1:$AK$35&lt;&gt;"",ROW($AK$1:$AK$35)),ROW())),"")</f>
        <v/>
      </c>
      <c r="AN10" s="47" t="str">
        <f>IF('7-2'!I56&lt;&gt;"",'7-2'!I56,"")</f>
        <v/>
      </c>
      <c r="AO10" s="34" t="str">
        <f t="array" ref="AO10">IFERROR(INDEX($AN$1:$AN$35,SMALL(IF($AN$1:$AN$35&lt;&gt;"",ROW($AN$1:$AN$35)),ROW())),"")</f>
        <v/>
      </c>
      <c r="AQ10" s="47" t="str">
        <f>IF('7-2'!I61&lt;&gt;"",'7-2'!I61,"")</f>
        <v/>
      </c>
      <c r="AR10" s="34" t="str">
        <f t="array" ref="AR10">IFERROR(INDEX($AQ$1:$AQ$35,SMALL(IF($AQ$1:$AQ$35&lt;&gt;"",ROW($AQ$1:$AQ$35)),ROW())),"")</f>
        <v/>
      </c>
      <c r="AT10" s="47" t="str">
        <f>IF('7-2'!I66&lt;&gt;"",'7-2'!I66,"")</f>
        <v/>
      </c>
      <c r="AU10" s="34" t="str">
        <f t="array" ref="AU10">IFERROR(INDEX($AT$1:$AT$35,SMALL(IF($AT$1:$AT$35&lt;&gt;"",ROW($AT$1:$AT$35)),ROW())),"")</f>
        <v/>
      </c>
      <c r="AW10" s="47" t="str">
        <f>IF('7-2'!I71&lt;&gt;"",'7-2'!I71,"")</f>
        <v/>
      </c>
      <c r="AX10" s="34" t="str">
        <f t="array" ref="AX10">IFERROR(INDEX($AW$1:$AW$35,SMALL(IF($AW$1:$AW$35&lt;&gt;"",ROW($AW$1:$AW$35)),ROW())),"")</f>
        <v/>
      </c>
      <c r="AZ10" s="47" t="str">
        <f>IF('7-2'!I76&lt;&gt;"",'7-2'!I76,"")</f>
        <v/>
      </c>
      <c r="BA10" s="34" t="str">
        <f t="array" ref="BA10">IFERROR(INDEX($AZ$1:$AZ$35,SMALL(IF($AZ$1:$AZ$35&lt;&gt;"",ROW($AZ$1:$AZ$35)),ROW())),"")</f>
        <v/>
      </c>
      <c r="BC10" s="47" t="str">
        <f>IF('7-2'!I81&lt;&gt;"",'7-2'!I81,"")</f>
        <v/>
      </c>
      <c r="BD10" s="34" t="str">
        <f t="array" ref="BD10">IFERROR(INDEX($BC$1:$BC$35,SMALL(IF($BC$1:$BC$35&lt;&gt;"",ROW($BC$1:$BC$35)),ROW())),"")</f>
        <v/>
      </c>
      <c r="BF10" s="47" t="str">
        <f>IF('7-2'!I86&lt;&gt;"",'7-2'!I86,"")</f>
        <v/>
      </c>
      <c r="BG10" s="34" t="str">
        <f t="array" ref="BG10">IFERROR(INDEX($BF$1:$BF$35,SMALL(IF($BF$1:$BF$35&lt;&gt;"",ROW($BF$1:$BF$35)),ROW())),"")</f>
        <v/>
      </c>
      <c r="BI10" s="47" t="str">
        <f>IF('7-2'!I91&lt;&gt;"",'7-2'!I91,"")</f>
        <v/>
      </c>
      <c r="BJ10" s="34" t="str">
        <f t="array" ref="BJ10">IFERROR(INDEX($BI$1:$BI$35,SMALL(IF($BI$1:$BI$35&lt;&gt;"",ROW($BI$1:$BI$35)),ROW())),"")</f>
        <v/>
      </c>
      <c r="BL10" s="47" t="str">
        <f>IF('7-2'!I96&lt;&gt;"",'7-2'!I96,"")</f>
        <v/>
      </c>
      <c r="BM10" s="34" t="str">
        <f t="array" ref="BM10">IFERROR(INDEX($BL$1:$BL$35,SMALL(IF($BL$1:$BL$35&lt;&gt;"",ROW($BL$1:$BL$35)),ROW())),"")</f>
        <v/>
      </c>
      <c r="BO10" s="47" t="str">
        <f>IF('7-2'!I101&lt;&gt;"",'7-2'!I101,"")</f>
        <v/>
      </c>
      <c r="BP10" s="34" t="str">
        <f t="array" ref="BP10">IFERROR(INDEX($BO$1:$BO$35,SMALL(IF($BO$1:$BO$35&lt;&gt;"",ROW($BO$1:$BO$35)),ROW())),"")</f>
        <v/>
      </c>
      <c r="BR10" s="47" t="str">
        <f>IF('7-2'!I106&lt;&gt;"",'7-2'!I106,"")</f>
        <v/>
      </c>
      <c r="BS10" s="34" t="str">
        <f t="array" ref="BS10">IFERROR(INDEX($BR$1:$BR$35,SMALL(IF($BR$1:$BR$35&lt;&gt;"",ROW($BR$1:$BR$35)),ROW())),"")</f>
        <v/>
      </c>
      <c r="BU10" s="47" t="str">
        <f>IF('7-2'!I111&lt;&gt;"",'7-2'!I111,"")</f>
        <v/>
      </c>
      <c r="BV10" s="34" t="str">
        <f t="array" ref="BV10">IFERROR(INDEX($BU$1:$BU$35,SMALL(IF($BU$1:$BU$35&lt;&gt;"",ROW($BU$1:$BU$35)),ROW())),"")</f>
        <v/>
      </c>
      <c r="BX10" s="47" t="str">
        <f>IF('7-2'!I116&lt;&gt;"",'7-2'!I116,"")</f>
        <v/>
      </c>
      <c r="BY10" s="34" t="str">
        <f t="array" ref="BY10">IFERROR(INDEX($BX$1:$BX$35,SMALL(IF($BX$1:$BX$35&lt;&gt;"",ROW($BX$1:$BX$35)),ROW())),"")</f>
        <v/>
      </c>
    </row>
    <row r="11" spans="1:78" ht="18" customHeight="1" x14ac:dyDescent="0.45">
      <c r="B11" s="7"/>
      <c r="C11" s="378"/>
      <c r="D11" s="378"/>
      <c r="E11" s="524"/>
      <c r="F11" s="467"/>
      <c r="G11" s="420"/>
      <c r="H11" s="49" t="s">
        <v>47</v>
      </c>
      <c r="I11" s="189" t="s">
        <v>107</v>
      </c>
      <c r="J11" s="20" t="s">
        <v>115</v>
      </c>
      <c r="K11" s="20" t="s">
        <v>116</v>
      </c>
      <c r="L11" s="20" t="s">
        <v>120</v>
      </c>
      <c r="M11" s="20" t="s">
        <v>120</v>
      </c>
      <c r="N11" s="378"/>
      <c r="O11" s="479"/>
      <c r="P11" s="9"/>
      <c r="Q11" s="28"/>
      <c r="S11" s="47" t="str">
        <f>IF('7-2'!J17&lt;&gt;"",'7-2'!J17,"")</f>
        <v/>
      </c>
      <c r="T11" s="34" t="str">
        <f t="array" ref="T11">IFERROR(INDEX($S$1:$S$35,SMALL(IF($S$1:$S$35&lt;&gt;"",ROW($S$1:$S$35)),ROW())),"")</f>
        <v/>
      </c>
      <c r="V11" s="47" t="str">
        <f>IF('7-2'!J22&lt;&gt;"",'7-2'!J22,"")</f>
        <v/>
      </c>
      <c r="W11" s="34" t="str">
        <f t="array" ref="W11">IFERROR(INDEX($V$1:$V$35,SMALL(IF($V$1:$V$35&lt;&gt;"",ROW($V$1:$V$35)),ROW())),"")</f>
        <v/>
      </c>
      <c r="Y11" s="47" t="str">
        <f>IF('7-2'!J27&lt;&gt;"",'7-2'!J27,"")</f>
        <v/>
      </c>
      <c r="Z11" s="34" t="str">
        <f t="array" ref="Z11">IFERROR(INDEX($Y$1:$Y$35,SMALL(IF($Y$1:$Y$35&lt;&gt;"",ROW($Y$1:$Y$35)),ROW())),"")</f>
        <v/>
      </c>
      <c r="AB11" s="47" t="str">
        <f>IF('7-2'!J32&lt;&gt;"",'7-2'!J32,"")</f>
        <v/>
      </c>
      <c r="AC11" s="34" t="str">
        <f t="array" ref="AC11">IFERROR(INDEX($AB$1:$AB$35,SMALL(IF($AB$1:$AB$35&lt;&gt;"",ROW($AB$1:$AB$35)),ROW())),"")</f>
        <v/>
      </c>
      <c r="AE11" s="47" t="str">
        <f>IF('7-2'!J37&lt;&gt;"",'7-2'!J37,"")</f>
        <v/>
      </c>
      <c r="AF11" s="34" t="str">
        <f t="array" ref="AF11">IFERROR(INDEX($AE$1:$AE$35,SMALL(IF($AE$1:$AE$35&lt;&gt;"",ROW($AE$1:$AE$35)),ROW())),"")</f>
        <v/>
      </c>
      <c r="AH11" s="47" t="str">
        <f>IF('7-2'!J42&lt;&gt;"",'7-2'!J42,"")</f>
        <v/>
      </c>
      <c r="AI11" s="34" t="str">
        <f t="array" ref="AI11">IFERROR(INDEX(AH11:AH59,SMALL(IF(AH11:AH59&lt;&gt;"",ROW(AH11:AH59)),ROW())),"")</f>
        <v/>
      </c>
      <c r="AK11" s="47" t="str">
        <f>IF('7-2'!J47&lt;&gt;"",'7-2'!J47,"")</f>
        <v/>
      </c>
      <c r="AL11" s="34" t="str">
        <f t="array" ref="AL11">IFERROR(INDEX($AK$1:$AK$35,SMALL(IF($AK$1:$AK$35&lt;&gt;"",ROW($AK$1:$AK$35)),ROW())),"")</f>
        <v/>
      </c>
      <c r="AN11" s="47" t="str">
        <f>IF('7-2'!J52&lt;&gt;"",'7-2'!J52,"")</f>
        <v/>
      </c>
      <c r="AO11" s="34" t="str">
        <f t="array" ref="AO11">IFERROR(INDEX($AN$1:$AN$35,SMALL(IF($AN$1:$AN$35&lt;&gt;"",ROW($AN$1:$AN$35)),ROW())),"")</f>
        <v/>
      </c>
      <c r="AQ11" s="47" t="str">
        <f>IF('7-2'!J57&lt;&gt;"",'7-2'!J57,"")</f>
        <v/>
      </c>
      <c r="AR11" s="34" t="str">
        <f t="array" ref="AR11">IFERROR(INDEX($AQ$1:$AQ$35,SMALL(IF($AQ$1:$AQ$35&lt;&gt;"",ROW($AQ$1:$AQ$35)),ROW())),"")</f>
        <v/>
      </c>
      <c r="AT11" s="47" t="str">
        <f>IF('7-2'!J62&lt;&gt;"",'7-2'!J62,"")</f>
        <v/>
      </c>
      <c r="AU11" s="34" t="str">
        <f t="array" ref="AU11">IFERROR(INDEX($AT$1:$AT$35,SMALL(IF($AT$1:$AT$35&lt;&gt;"",ROW($AT$1:$AT$35)),ROW())),"")</f>
        <v/>
      </c>
      <c r="AW11" s="47" t="str">
        <f>IF('7-2'!J67&lt;&gt;"",'7-2'!J67,"")</f>
        <v/>
      </c>
      <c r="AX11" s="34" t="str">
        <f t="array" ref="AX11">IFERROR(INDEX($AW$1:$AW$35,SMALL(IF($AW$1:$AW$35&lt;&gt;"",ROW($AW$1:$AW$35)),ROW())),"")</f>
        <v/>
      </c>
      <c r="AZ11" s="47" t="str">
        <f>IF('7-2'!J72&lt;&gt;"",'7-2'!J72,"")</f>
        <v/>
      </c>
      <c r="BA11" s="34" t="str">
        <f t="array" ref="BA11">IFERROR(INDEX($AZ$1:$AZ$35,SMALL(IF($AZ$1:$AZ$35&lt;&gt;"",ROW($AZ$1:$AZ$35)),ROW())),"")</f>
        <v/>
      </c>
      <c r="BC11" s="47" t="str">
        <f>IF('7-2'!J77&lt;&gt;"",'7-2'!J77,"")</f>
        <v/>
      </c>
      <c r="BD11" s="34" t="str">
        <f t="array" ref="BD11">IFERROR(INDEX($BC$1:$BC$35,SMALL(IF($BC$1:$BC$35&lt;&gt;"",ROW($BC$1:$BC$35)),ROW())),"")</f>
        <v/>
      </c>
      <c r="BF11" s="47" t="str">
        <f>IF('7-2'!J82&lt;&gt;"",'7-2'!J82,"")</f>
        <v/>
      </c>
      <c r="BG11" s="34" t="str">
        <f t="array" ref="BG11">IFERROR(INDEX($BF$1:$BF$35,SMALL(IF($BF$1:$BF$35&lt;&gt;"",ROW($BF$1:$BF$35)),ROW())),"")</f>
        <v/>
      </c>
      <c r="BI11" s="47" t="str">
        <f>IF('7-2'!J87&lt;&gt;"",'7-2'!J87,"")</f>
        <v/>
      </c>
      <c r="BJ11" s="34" t="str">
        <f t="array" ref="BJ11">IFERROR(INDEX($BI$1:$BI$35,SMALL(IF($BI$1:$BI$35&lt;&gt;"",ROW($BI$1:$BI$35)),ROW())),"")</f>
        <v/>
      </c>
      <c r="BL11" s="47" t="str">
        <f>IF('7-2'!J92&lt;&gt;"",'7-2'!J92,"")</f>
        <v/>
      </c>
      <c r="BM11" s="34" t="str">
        <f t="array" ref="BM11">IFERROR(INDEX($BL$1:$BL$35,SMALL(IF($BL$1:$BL$35&lt;&gt;"",ROW($BL$1:$BL$35)),ROW())),"")</f>
        <v/>
      </c>
      <c r="BO11" s="47" t="str">
        <f>IF('7-2'!J97&lt;&gt;"",'7-2'!J97,"")</f>
        <v/>
      </c>
      <c r="BP11" s="34" t="str">
        <f t="array" ref="BP11">IFERROR(INDEX($BO$1:$BO$35,SMALL(IF($BO$1:$BO$35&lt;&gt;"",ROW($BO$1:$BO$35)),ROW())),"")</f>
        <v/>
      </c>
      <c r="BR11" s="47" t="str">
        <f>IF('7-2'!J102&lt;&gt;"",'7-2'!J102,"")</f>
        <v/>
      </c>
      <c r="BS11" s="34" t="str">
        <f t="array" ref="BS11">IFERROR(INDEX($BR$1:$BR$35,SMALL(IF($BR$1:$BR$35&lt;&gt;"",ROW($BR$1:$BR$35)),ROW())),"")</f>
        <v/>
      </c>
      <c r="BU11" s="47" t="str">
        <f>IF('7-2'!J107&lt;&gt;"",'7-2'!J107,"")</f>
        <v/>
      </c>
      <c r="BV11" s="34" t="str">
        <f t="array" ref="BV11">IFERROR(INDEX($BU$1:$BU$35,SMALL(IF($BU$1:$BU$35&lt;&gt;"",ROW($BU$1:$BU$35)),ROW())),"")</f>
        <v/>
      </c>
      <c r="BX11" s="47" t="str">
        <f>IF('7-2'!J112&lt;&gt;"",'7-2'!J112,"")</f>
        <v/>
      </c>
      <c r="BY11" s="34" t="str">
        <f t="array" ref="BY11">IFERROR(INDEX($BX$1:$BX$35,SMALL(IF($BX$1:$BX$35&lt;&gt;"",ROW($BX$1:$BX$35)),ROW())),"")</f>
        <v/>
      </c>
    </row>
    <row r="12" spans="1:78" ht="18.600000000000001" customHeight="1" x14ac:dyDescent="0.45">
      <c r="B12" s="7"/>
      <c r="C12" s="378"/>
      <c r="D12" s="378"/>
      <c r="E12" s="524"/>
      <c r="F12" s="467"/>
      <c r="G12" s="420"/>
      <c r="H12" s="49" t="s">
        <v>48</v>
      </c>
      <c r="I12" s="189" t="s">
        <v>320</v>
      </c>
      <c r="J12" s="20" t="s">
        <v>118</v>
      </c>
      <c r="K12" s="20" t="s">
        <v>119</v>
      </c>
      <c r="L12" s="20" t="s">
        <v>121</v>
      </c>
      <c r="M12" s="20" t="s">
        <v>122</v>
      </c>
      <c r="N12" s="378"/>
      <c r="O12" s="479"/>
      <c r="P12" s="9"/>
      <c r="Q12" s="28"/>
      <c r="S12" s="47" t="str">
        <f>IF('7-2'!J18&lt;&gt;"",'7-2'!J18,"")</f>
        <v/>
      </c>
      <c r="T12" s="34" t="str">
        <f t="array" ref="T12">IFERROR(INDEX($S$1:$S$35,SMALL(IF($S$1:$S$35&lt;&gt;"",ROW($S$1:$S$35)),ROW())),"")</f>
        <v/>
      </c>
      <c r="V12" s="47" t="str">
        <f>IF('7-2'!J23&lt;&gt;"",'7-2'!J23,"")</f>
        <v/>
      </c>
      <c r="W12" s="34" t="str">
        <f t="array" ref="W12">IFERROR(INDEX($V$1:$V$35,SMALL(IF($V$1:$V$35&lt;&gt;"",ROW($V$1:$V$35)),ROW())),"")</f>
        <v/>
      </c>
      <c r="Y12" s="47" t="str">
        <f>IF('7-2'!J28&lt;&gt;"",'7-2'!J28,"")</f>
        <v/>
      </c>
      <c r="Z12" s="34" t="str">
        <f t="array" ref="Z12">IFERROR(INDEX($Y$1:$Y$35,SMALL(IF($Y$1:$Y$35&lt;&gt;"",ROW($Y$1:$Y$35)),ROW())),"")</f>
        <v/>
      </c>
      <c r="AB12" s="47" t="str">
        <f>IF('7-2'!J33&lt;&gt;"",'7-2'!J33,"")</f>
        <v/>
      </c>
      <c r="AC12" s="34" t="str">
        <f t="array" ref="AC12">IFERROR(INDEX($AB$1:$AB$35,SMALL(IF($AB$1:$AB$35&lt;&gt;"",ROW($AB$1:$AB$35)),ROW())),"")</f>
        <v/>
      </c>
      <c r="AE12" s="47" t="str">
        <f>IF('7-2'!J38&lt;&gt;"",'7-2'!J38,"")</f>
        <v/>
      </c>
      <c r="AF12" s="34" t="str">
        <f t="array" ref="AF12">IFERROR(INDEX($AE$1:$AE$35,SMALL(IF($AE$1:$AE$35&lt;&gt;"",ROW($AE$1:$AE$35)),ROW())),"")</f>
        <v/>
      </c>
      <c r="AH12" s="47" t="str">
        <f>IF('7-2'!J43&lt;&gt;"",'7-2'!J43,"")</f>
        <v/>
      </c>
      <c r="AI12" s="34" t="str">
        <f t="array" ref="AI12">IFERROR(INDEX(AH12:AH60,SMALL(IF(AH12:AH60&lt;&gt;"",ROW(AH12:AH60)),ROW())),"")</f>
        <v/>
      </c>
      <c r="AK12" s="47" t="str">
        <f>IF('7-2'!J48&lt;&gt;"",'7-2'!J48,"")</f>
        <v/>
      </c>
      <c r="AL12" s="34" t="str">
        <f t="array" ref="AL12">IFERROR(INDEX($AK$1:$AK$35,SMALL(IF($AK$1:$AK$35&lt;&gt;"",ROW($AK$1:$AK$35)),ROW())),"")</f>
        <v/>
      </c>
      <c r="AN12" s="47" t="str">
        <f>IF('7-2'!J53&lt;&gt;"",'7-2'!J53,"")</f>
        <v/>
      </c>
      <c r="AO12" s="34" t="str">
        <f t="array" ref="AO12">IFERROR(INDEX($AN$1:$AN$35,SMALL(IF($AN$1:$AN$35&lt;&gt;"",ROW($AN$1:$AN$35)),ROW())),"")</f>
        <v/>
      </c>
      <c r="AQ12" s="47" t="str">
        <f>IF('7-2'!J58&lt;&gt;"",'7-2'!J58,"")</f>
        <v/>
      </c>
      <c r="AR12" s="34" t="str">
        <f t="array" ref="AR12">IFERROR(INDEX($AQ$1:$AQ$35,SMALL(IF($AQ$1:$AQ$35&lt;&gt;"",ROW($AQ$1:$AQ$35)),ROW())),"")</f>
        <v/>
      </c>
      <c r="AT12" s="47" t="str">
        <f>IF('7-2'!J63&lt;&gt;"",'7-2'!J63,"")</f>
        <v/>
      </c>
      <c r="AU12" s="34" t="str">
        <f t="array" ref="AU12">IFERROR(INDEX($AT$1:$AT$35,SMALL(IF($AT$1:$AT$35&lt;&gt;"",ROW($AT$1:$AT$35)),ROW())),"")</f>
        <v/>
      </c>
      <c r="AW12" s="47" t="str">
        <f>IF('7-2'!J68&lt;&gt;"",'7-2'!J68,"")</f>
        <v/>
      </c>
      <c r="AX12" s="34" t="str">
        <f t="array" ref="AX12">IFERROR(INDEX($AW$1:$AW$35,SMALL(IF($AW$1:$AW$35&lt;&gt;"",ROW($AW$1:$AW$35)),ROW())),"")</f>
        <v/>
      </c>
      <c r="AZ12" s="47" t="str">
        <f>IF('7-2'!J73&lt;&gt;"",'7-2'!J73,"")</f>
        <v/>
      </c>
      <c r="BA12" s="34" t="str">
        <f t="array" ref="BA12">IFERROR(INDEX($AZ$1:$AZ$35,SMALL(IF($AZ$1:$AZ$35&lt;&gt;"",ROW($AZ$1:$AZ$35)),ROW())),"")</f>
        <v/>
      </c>
      <c r="BC12" s="47" t="str">
        <f>IF('7-2'!J78&lt;&gt;"",'7-2'!J78,"")</f>
        <v/>
      </c>
      <c r="BD12" s="34" t="str">
        <f t="array" ref="BD12">IFERROR(INDEX($BC$1:$BC$35,SMALL(IF($BC$1:$BC$35&lt;&gt;"",ROW($BC$1:$BC$35)),ROW())),"")</f>
        <v/>
      </c>
      <c r="BF12" s="47" t="str">
        <f>IF('7-2'!J83&lt;&gt;"",'7-2'!J83,"")</f>
        <v/>
      </c>
      <c r="BG12" s="34" t="str">
        <f t="array" ref="BG12">IFERROR(INDEX($BF$1:$BF$35,SMALL(IF($BF$1:$BF$35&lt;&gt;"",ROW($BF$1:$BF$35)),ROW())),"")</f>
        <v/>
      </c>
      <c r="BI12" s="47" t="str">
        <f>IF('7-2'!J88&lt;&gt;"",'7-2'!J88,"")</f>
        <v/>
      </c>
      <c r="BJ12" s="34" t="str">
        <f t="array" ref="BJ12">IFERROR(INDEX($BI$1:$BI$35,SMALL(IF($BI$1:$BI$35&lt;&gt;"",ROW($BI$1:$BI$35)),ROW())),"")</f>
        <v/>
      </c>
      <c r="BL12" s="47" t="str">
        <f>IF('7-2'!J93&lt;&gt;"",'7-2'!J93,"")</f>
        <v/>
      </c>
      <c r="BM12" s="34" t="str">
        <f t="array" ref="BM12">IFERROR(INDEX($BL$1:$BL$35,SMALL(IF($BL$1:$BL$35&lt;&gt;"",ROW($BL$1:$BL$35)),ROW())),"")</f>
        <v/>
      </c>
      <c r="BO12" s="47" t="str">
        <f>IF('7-2'!J98&lt;&gt;"",'7-2'!J98,"")</f>
        <v/>
      </c>
      <c r="BP12" s="34" t="str">
        <f t="array" ref="BP12">IFERROR(INDEX($BO$1:$BO$35,SMALL(IF($BO$1:$BO$35&lt;&gt;"",ROW($BO$1:$BO$35)),ROW())),"")</f>
        <v/>
      </c>
      <c r="BR12" s="47" t="str">
        <f>IF('7-2'!J103&lt;&gt;"",'7-2'!J103,"")</f>
        <v/>
      </c>
      <c r="BS12" s="34" t="str">
        <f t="array" ref="BS12">IFERROR(INDEX($BR$1:$BR$35,SMALL(IF($BR$1:$BR$35&lt;&gt;"",ROW($BR$1:$BR$35)),ROW())),"")</f>
        <v/>
      </c>
      <c r="BU12" s="47" t="str">
        <f>IF('7-2'!J108&lt;&gt;"",'7-2'!J108,"")</f>
        <v/>
      </c>
      <c r="BV12" s="34" t="str">
        <f t="array" ref="BV12">IFERROR(INDEX($BU$1:$BU$35,SMALL(IF($BU$1:$BU$35&lt;&gt;"",ROW($BU$1:$BU$35)),ROW())),"")</f>
        <v/>
      </c>
      <c r="BX12" s="47" t="str">
        <f>IF('7-2'!J113&lt;&gt;"",'7-2'!J113,"")</f>
        <v/>
      </c>
      <c r="BY12" s="34" t="str">
        <f t="array" ref="BY12">IFERROR(INDEX($BX$1:$BX$35,SMALL(IF($BX$1:$BX$35&lt;&gt;"",ROW($BX$1:$BX$35)),ROW())),"")</f>
        <v/>
      </c>
    </row>
    <row r="13" spans="1:78" ht="15.6" thickBot="1" x14ac:dyDescent="0.5">
      <c r="B13" s="7"/>
      <c r="C13" s="379"/>
      <c r="D13" s="379"/>
      <c r="E13" s="525"/>
      <c r="F13" s="468"/>
      <c r="G13" s="421"/>
      <c r="H13" s="55"/>
      <c r="I13" s="155" t="s">
        <v>108</v>
      </c>
      <c r="J13" s="21"/>
      <c r="K13" s="21"/>
      <c r="L13" s="21"/>
      <c r="M13" s="21"/>
      <c r="N13" s="379"/>
      <c r="O13" s="480"/>
      <c r="P13" s="9"/>
      <c r="Q13" s="28"/>
      <c r="S13" s="47" t="str">
        <f>IF('7-2'!J19&lt;&gt;"",'7-2'!J19,"")</f>
        <v/>
      </c>
      <c r="T13" s="34" t="str">
        <f t="array" ref="T13">IFERROR(INDEX($S$1:$S$35,SMALL(IF($S$1:$S$35&lt;&gt;"",ROW($S$1:$S$35)),ROW())),"")</f>
        <v/>
      </c>
      <c r="V13" s="47" t="str">
        <f>IF('7-2'!J24&lt;&gt;"",'7-2'!J24,"")</f>
        <v/>
      </c>
      <c r="W13" s="34" t="str">
        <f t="array" ref="W13">IFERROR(INDEX($V$1:$V$35,SMALL(IF($V$1:$V$35&lt;&gt;"",ROW($V$1:$V$35)),ROW())),"")</f>
        <v/>
      </c>
      <c r="Y13" s="47" t="str">
        <f>IF('7-2'!J29&lt;&gt;"",'7-2'!J29,"")</f>
        <v/>
      </c>
      <c r="Z13" s="34" t="str">
        <f t="array" ref="Z13">IFERROR(INDEX($Y$1:$Y$35,SMALL(IF($Y$1:$Y$35&lt;&gt;"",ROW($Y$1:$Y$35)),ROW())),"")</f>
        <v/>
      </c>
      <c r="AB13" s="47" t="str">
        <f>IF('7-2'!J34&lt;&gt;"",'7-2'!J34,"")</f>
        <v/>
      </c>
      <c r="AC13" s="34" t="str">
        <f t="array" ref="AC13">IFERROR(INDEX($AB$1:$AB$35,SMALL(IF($AB$1:$AB$35&lt;&gt;"",ROW($AB$1:$AB$35)),ROW())),"")</f>
        <v/>
      </c>
      <c r="AE13" s="47" t="str">
        <f>IF('7-2'!J39&lt;&gt;"",'7-2'!J39,"")</f>
        <v/>
      </c>
      <c r="AF13" s="34" t="str">
        <f t="array" ref="AF13">IFERROR(INDEX($AE$1:$AE$35,SMALL(IF($AE$1:$AE$35&lt;&gt;"",ROW($AE$1:$AE$35)),ROW())),"")</f>
        <v/>
      </c>
      <c r="AH13" s="47" t="str">
        <f>IF('7-2'!J44&lt;&gt;"",'7-2'!J44,"")</f>
        <v/>
      </c>
      <c r="AI13" s="34" t="str">
        <f t="array" ref="AI13">IFERROR(INDEX(AH13:AH61,SMALL(IF(AH13:AH61&lt;&gt;"",ROW(AH13:AH61)),ROW())),"")</f>
        <v/>
      </c>
      <c r="AK13" s="47" t="str">
        <f>IF('7-2'!J49&lt;&gt;"",'7-2'!J49,"")</f>
        <v/>
      </c>
      <c r="AL13" s="34" t="str">
        <f t="array" ref="AL13">IFERROR(INDEX($AK$1:$AK$35,SMALL(IF($AK$1:$AK$35&lt;&gt;"",ROW($AK$1:$AK$35)),ROW())),"")</f>
        <v/>
      </c>
      <c r="AN13" s="47" t="str">
        <f>IF('7-2'!J54&lt;&gt;"",'7-2'!J54,"")</f>
        <v/>
      </c>
      <c r="AO13" s="34" t="str">
        <f t="array" ref="AO13">IFERROR(INDEX($AN$1:$AN$35,SMALL(IF($AN$1:$AN$35&lt;&gt;"",ROW($AN$1:$AN$35)),ROW())),"")</f>
        <v/>
      </c>
      <c r="AQ13" s="47" t="str">
        <f>IF('7-2'!J59&lt;&gt;"",'7-2'!J59,"")</f>
        <v/>
      </c>
      <c r="AR13" s="34" t="str">
        <f t="array" ref="AR13">IFERROR(INDEX($AQ$1:$AQ$35,SMALL(IF($AQ$1:$AQ$35&lt;&gt;"",ROW($AQ$1:$AQ$35)),ROW())),"")</f>
        <v/>
      </c>
      <c r="AT13" s="47" t="str">
        <f>IF('7-2'!J64&lt;&gt;"",'7-2'!J64,"")</f>
        <v/>
      </c>
      <c r="AU13" s="34" t="str">
        <f t="array" ref="AU13">IFERROR(INDEX($AT$1:$AT$35,SMALL(IF($AT$1:$AT$35&lt;&gt;"",ROW($AT$1:$AT$35)),ROW())),"")</f>
        <v/>
      </c>
      <c r="AW13" s="47" t="str">
        <f>IF('7-2'!J69&lt;&gt;"",'7-2'!J69,"")</f>
        <v/>
      </c>
      <c r="AX13" s="34" t="str">
        <f t="array" ref="AX13">IFERROR(INDEX($AW$1:$AW$35,SMALL(IF($AW$1:$AW$35&lt;&gt;"",ROW($AW$1:$AW$35)),ROW())),"")</f>
        <v/>
      </c>
      <c r="AZ13" s="47" t="str">
        <f>IF('7-2'!J74&lt;&gt;"",'7-2'!J74,"")</f>
        <v/>
      </c>
      <c r="BA13" s="34" t="str">
        <f t="array" ref="BA13">IFERROR(INDEX($AZ$1:$AZ$35,SMALL(IF($AZ$1:$AZ$35&lt;&gt;"",ROW($AZ$1:$AZ$35)),ROW())),"")</f>
        <v/>
      </c>
      <c r="BC13" s="47" t="str">
        <f>IF('7-2'!J79&lt;&gt;"",'7-2'!J79,"")</f>
        <v/>
      </c>
      <c r="BD13" s="34" t="str">
        <f t="array" ref="BD13">IFERROR(INDEX($BC$1:$BC$35,SMALL(IF($BC$1:$BC$35&lt;&gt;"",ROW($BC$1:$BC$35)),ROW())),"")</f>
        <v/>
      </c>
      <c r="BF13" s="47" t="str">
        <f>IF('7-2'!J84&lt;&gt;"",'7-2'!J84,"")</f>
        <v/>
      </c>
      <c r="BG13" s="34" t="str">
        <f t="array" ref="BG13">IFERROR(INDEX($BF$1:$BF$35,SMALL(IF($BF$1:$BF$35&lt;&gt;"",ROW($BF$1:$BF$35)),ROW())),"")</f>
        <v/>
      </c>
      <c r="BI13" s="47" t="str">
        <f>IF('7-2'!J89&lt;&gt;"",'7-2'!J89,"")</f>
        <v/>
      </c>
      <c r="BJ13" s="34" t="str">
        <f t="array" ref="BJ13">IFERROR(INDEX($BI$1:$BI$35,SMALL(IF($BI$1:$BI$35&lt;&gt;"",ROW($BI$1:$BI$35)),ROW())),"")</f>
        <v/>
      </c>
      <c r="BL13" s="47" t="str">
        <f>IF('7-2'!J94&lt;&gt;"",'7-2'!J94,"")</f>
        <v/>
      </c>
      <c r="BM13" s="34" t="str">
        <f t="array" ref="BM13">IFERROR(INDEX($BL$1:$BL$35,SMALL(IF($BL$1:$BL$35&lt;&gt;"",ROW($BL$1:$BL$35)),ROW())),"")</f>
        <v/>
      </c>
      <c r="BO13" s="47" t="str">
        <f>IF('7-2'!J99&lt;&gt;"",'7-2'!J99,"")</f>
        <v/>
      </c>
      <c r="BP13" s="34" t="str">
        <f t="array" ref="BP13">IFERROR(INDEX($BO$1:$BO$35,SMALL(IF($BO$1:$BO$35&lt;&gt;"",ROW($BO$1:$BO$35)),ROW())),"")</f>
        <v/>
      </c>
      <c r="BR13" s="47" t="str">
        <f>IF('7-2'!J104&lt;&gt;"",'7-2'!J104,"")</f>
        <v/>
      </c>
      <c r="BS13" s="34" t="str">
        <f t="array" ref="BS13">IFERROR(INDEX($BR$1:$BR$35,SMALL(IF($BR$1:$BR$35&lt;&gt;"",ROW($BR$1:$BR$35)),ROW())),"")</f>
        <v/>
      </c>
      <c r="BU13" s="47" t="str">
        <f>IF('7-2'!J109&lt;&gt;"",'7-2'!J109,"")</f>
        <v/>
      </c>
      <c r="BV13" s="34" t="str">
        <f t="array" ref="BV13">IFERROR(INDEX($BU$1:$BU$35,SMALL(IF($BU$1:$BU$35&lt;&gt;"",ROW($BU$1:$BU$35)),ROW())),"")</f>
        <v/>
      </c>
      <c r="BX13" s="47" t="str">
        <f>IF('7-2'!J114&lt;&gt;"",'7-2'!J114,"")</f>
        <v/>
      </c>
      <c r="BY13" s="34" t="str">
        <f t="array" ref="BY13">IFERROR(INDEX($BX$1:$BX$35,SMALL(IF($BX$1:$BX$35&lt;&gt;"",ROW($BX$1:$BX$35)),ROW())),"")</f>
        <v/>
      </c>
    </row>
    <row r="14" spans="1:78" x14ac:dyDescent="0.45">
      <c r="B14" s="7"/>
      <c r="C14" s="8"/>
      <c r="D14" s="8"/>
      <c r="E14" s="8"/>
      <c r="F14" s="8"/>
      <c r="G14" s="8"/>
      <c r="H14" s="8"/>
      <c r="I14" s="8"/>
      <c r="J14" s="8"/>
      <c r="K14" s="8"/>
      <c r="L14" s="159" t="s">
        <v>265</v>
      </c>
      <c r="M14" s="8"/>
      <c r="N14" s="8"/>
      <c r="O14" s="8"/>
      <c r="P14" s="9"/>
      <c r="Q14" s="28"/>
      <c r="S14" s="47" t="str">
        <f>IF('7-2'!J20&lt;&gt;"",'7-2'!J20,"")</f>
        <v/>
      </c>
      <c r="T14" s="34" t="str">
        <f t="array" ref="T14">IFERROR(INDEX($S$1:$S$35,SMALL(IF($S$1:$S$35&lt;&gt;"",ROW($S$1:$S$35)),ROW())),"")</f>
        <v/>
      </c>
      <c r="V14" s="47" t="str">
        <f>IF('7-2'!J25&lt;&gt;"",'7-2'!J25,"")</f>
        <v/>
      </c>
      <c r="W14" s="34" t="str">
        <f t="array" ref="W14">IFERROR(INDEX($V$1:$V$35,SMALL(IF($V$1:$V$35&lt;&gt;"",ROW($V$1:$V$35)),ROW())),"")</f>
        <v/>
      </c>
      <c r="Y14" s="47" t="str">
        <f>IF('7-2'!J30&lt;&gt;"",'7-2'!J30,"")</f>
        <v/>
      </c>
      <c r="Z14" s="34" t="str">
        <f t="array" ref="Z14">IFERROR(INDEX($Y$1:$Y$35,SMALL(IF($Y$1:$Y$35&lt;&gt;"",ROW($Y$1:$Y$35)),ROW())),"")</f>
        <v/>
      </c>
      <c r="AB14" s="47" t="str">
        <f>IF('7-2'!J35&lt;&gt;"",'7-2'!J35,"")</f>
        <v/>
      </c>
      <c r="AC14" s="34" t="str">
        <f t="array" ref="AC14">IFERROR(INDEX($AB$1:$AB$35,SMALL(IF($AB$1:$AB$35&lt;&gt;"",ROW($AB$1:$AB$35)),ROW())),"")</f>
        <v/>
      </c>
      <c r="AE14" s="47" t="str">
        <f>IF('7-2'!J40&lt;&gt;"",'7-2'!J40,"")</f>
        <v/>
      </c>
      <c r="AF14" s="34" t="str">
        <f t="array" ref="AF14">IFERROR(INDEX($AE$1:$AE$35,SMALL(IF($AE$1:$AE$35&lt;&gt;"",ROW($AE$1:$AE$35)),ROW())),"")</f>
        <v/>
      </c>
      <c r="AH14" s="47" t="str">
        <f>IF('7-2'!J45&lt;&gt;"",'7-2'!J45,"")</f>
        <v/>
      </c>
      <c r="AI14" s="34" t="str">
        <f t="array" ref="AI14">IFERROR(INDEX(AH14:AH62,SMALL(IF(AH14:AH62&lt;&gt;"",ROW(AH14:AH62)),ROW())),"")</f>
        <v/>
      </c>
      <c r="AK14" s="47" t="str">
        <f>IF('7-2'!J50&lt;&gt;"",'7-2'!J50,"")</f>
        <v/>
      </c>
      <c r="AL14" s="34" t="str">
        <f t="array" ref="AL14">IFERROR(INDEX($AK$1:$AK$35,SMALL(IF($AK$1:$AK$35&lt;&gt;"",ROW($AK$1:$AK$35)),ROW())),"")</f>
        <v/>
      </c>
      <c r="AN14" s="47" t="str">
        <f>IF('7-2'!J55&lt;&gt;"",'7-2'!J55,"")</f>
        <v/>
      </c>
      <c r="AO14" s="34" t="str">
        <f t="array" ref="AO14">IFERROR(INDEX($AN$1:$AN$35,SMALL(IF($AN$1:$AN$35&lt;&gt;"",ROW($AN$1:$AN$35)),ROW())),"")</f>
        <v/>
      </c>
      <c r="AQ14" s="47" t="str">
        <f>IF('7-2'!J60&lt;&gt;"",'7-2'!J60,"")</f>
        <v/>
      </c>
      <c r="AR14" s="34" t="str">
        <f t="array" ref="AR14">IFERROR(INDEX($AQ$1:$AQ$35,SMALL(IF($AQ$1:$AQ$35&lt;&gt;"",ROW($AQ$1:$AQ$35)),ROW())),"")</f>
        <v/>
      </c>
      <c r="AT14" s="47" t="str">
        <f>IF('7-2'!J65&lt;&gt;"",'7-2'!J65,"")</f>
        <v/>
      </c>
      <c r="AU14" s="34" t="str">
        <f t="array" ref="AU14">IFERROR(INDEX($AT$1:$AT$35,SMALL(IF($AT$1:$AT$35&lt;&gt;"",ROW($AT$1:$AT$35)),ROW())),"")</f>
        <v/>
      </c>
      <c r="AW14" s="47" t="str">
        <f>IF('7-2'!J70&lt;&gt;"",'7-2'!J70,"")</f>
        <v/>
      </c>
      <c r="AX14" s="34" t="str">
        <f t="array" ref="AX14">IFERROR(INDEX($AW$1:$AW$35,SMALL(IF($AW$1:$AW$35&lt;&gt;"",ROW($AW$1:$AW$35)),ROW())),"")</f>
        <v/>
      </c>
      <c r="AZ14" s="47" t="str">
        <f>IF('7-2'!J75&lt;&gt;"",'7-2'!J75,"")</f>
        <v/>
      </c>
      <c r="BA14" s="34" t="str">
        <f t="array" ref="BA14">IFERROR(INDEX($AZ$1:$AZ$35,SMALL(IF($AZ$1:$AZ$35&lt;&gt;"",ROW($AZ$1:$AZ$35)),ROW())),"")</f>
        <v/>
      </c>
      <c r="BC14" s="47" t="str">
        <f>IF('7-2'!J80&lt;&gt;"",'7-2'!J80,"")</f>
        <v/>
      </c>
      <c r="BD14" s="34" t="str">
        <f t="array" ref="BD14">IFERROR(INDEX($BC$1:$BC$35,SMALL(IF($BC$1:$BC$35&lt;&gt;"",ROW($BC$1:$BC$35)),ROW())),"")</f>
        <v/>
      </c>
      <c r="BF14" s="47" t="str">
        <f>IF('7-2'!J85&lt;&gt;"",'7-2'!J85,"")</f>
        <v/>
      </c>
      <c r="BG14" s="34" t="str">
        <f t="array" ref="BG14">IFERROR(INDEX($BF$1:$BF$35,SMALL(IF($BF$1:$BF$35&lt;&gt;"",ROW($BF$1:$BF$35)),ROW())),"")</f>
        <v/>
      </c>
      <c r="BI14" s="47" t="str">
        <f>IF('7-2'!J90&lt;&gt;"",'7-2'!J90,"")</f>
        <v/>
      </c>
      <c r="BJ14" s="34" t="str">
        <f t="array" ref="BJ14">IFERROR(INDEX($BI$1:$BI$35,SMALL(IF($BI$1:$BI$35&lt;&gt;"",ROW($BI$1:$BI$35)),ROW())),"")</f>
        <v/>
      </c>
      <c r="BL14" s="47" t="str">
        <f>IF('7-2'!J95&lt;&gt;"",'7-2'!J95,"")</f>
        <v/>
      </c>
      <c r="BM14" s="34" t="str">
        <f t="array" ref="BM14">IFERROR(INDEX($BL$1:$BL$35,SMALL(IF($BL$1:$BL$35&lt;&gt;"",ROW($BL$1:$BL$35)),ROW())),"")</f>
        <v/>
      </c>
      <c r="BO14" s="47" t="str">
        <f>IF('7-2'!J100&lt;&gt;"",'7-2'!J100,"")</f>
        <v/>
      </c>
      <c r="BP14" s="34" t="str">
        <f t="array" ref="BP14">IFERROR(INDEX($BO$1:$BO$35,SMALL(IF($BO$1:$BO$35&lt;&gt;"",ROW($BO$1:$BO$35)),ROW())),"")</f>
        <v/>
      </c>
      <c r="BR14" s="47" t="str">
        <f>IF('7-2'!J105&lt;&gt;"",'7-2'!J105,"")</f>
        <v/>
      </c>
      <c r="BS14" s="34" t="str">
        <f t="array" ref="BS14">IFERROR(INDEX($BR$1:$BR$35,SMALL(IF($BR$1:$BR$35&lt;&gt;"",ROW($BR$1:$BR$35)),ROW())),"")</f>
        <v/>
      </c>
      <c r="BU14" s="47" t="str">
        <f>IF('7-2'!J110&lt;&gt;"",'7-2'!J110,"")</f>
        <v/>
      </c>
      <c r="BV14" s="34" t="str">
        <f t="array" ref="BV14">IFERROR(INDEX($BU$1:$BU$35,SMALL(IF($BU$1:$BU$35&lt;&gt;"",ROW($BU$1:$BU$35)),ROW())),"")</f>
        <v/>
      </c>
      <c r="BX14" s="47" t="str">
        <f>IF('7-2'!J115&lt;&gt;"",'7-2'!J115,"")</f>
        <v/>
      </c>
      <c r="BY14" s="34" t="str">
        <f t="array" ref="BY14">IFERROR(INDEX($BX$1:$BX$35,SMALL(IF($BX$1:$BX$35&lt;&gt;"",ROW($BX$1:$BX$35)),ROW())),"")</f>
        <v/>
      </c>
    </row>
    <row r="15" spans="1:78" ht="15" customHeight="1" thickBot="1" x14ac:dyDescent="0.5">
      <c r="B15" s="7"/>
      <c r="C15" s="8"/>
      <c r="D15" s="8"/>
      <c r="E15" s="8"/>
      <c r="F15" s="8"/>
      <c r="G15" s="8"/>
      <c r="H15" s="8"/>
      <c r="I15" s="8"/>
      <c r="J15" s="8"/>
      <c r="K15" s="8"/>
      <c r="L15" s="8"/>
      <c r="M15" s="8"/>
      <c r="N15" s="8"/>
      <c r="O15" s="8"/>
      <c r="P15" s="9"/>
      <c r="Q15" s="28"/>
      <c r="S15" s="47" t="str">
        <f>IF('7-2'!J21&lt;&gt;"",'7-2'!J21,"")</f>
        <v/>
      </c>
      <c r="T15" s="34" t="str">
        <f t="array" ref="T15">IFERROR(INDEX($S$1:$S$35,SMALL(IF($S$1:$S$35&lt;&gt;"",ROW($S$1:$S$35)),ROW())),"")</f>
        <v/>
      </c>
      <c r="V15" s="47" t="str">
        <f>IF('7-2'!J26&lt;&gt;"",'7-2'!J26,"")</f>
        <v/>
      </c>
      <c r="W15" s="34" t="str">
        <f t="array" ref="W15">IFERROR(INDEX($V$1:$V$35,SMALL(IF($V$1:$V$35&lt;&gt;"",ROW($V$1:$V$35)),ROW())),"")</f>
        <v/>
      </c>
      <c r="Y15" s="47" t="str">
        <f>IF('7-2'!J31&lt;&gt;"",'7-2'!J31,"")</f>
        <v/>
      </c>
      <c r="Z15" s="34" t="str">
        <f t="array" ref="Z15">IFERROR(INDEX($Y$1:$Y$35,SMALL(IF($Y$1:$Y$35&lt;&gt;"",ROW($Y$1:$Y$35)),ROW())),"")</f>
        <v/>
      </c>
      <c r="AB15" s="47" t="str">
        <f>IF('7-2'!J36&lt;&gt;"",'7-2'!J36,"")</f>
        <v/>
      </c>
      <c r="AC15" s="34" t="str">
        <f t="array" ref="AC15">IFERROR(INDEX($AB$1:$AB$35,SMALL(IF($AB$1:$AB$35&lt;&gt;"",ROW($AB$1:$AB$35)),ROW())),"")</f>
        <v/>
      </c>
      <c r="AE15" s="47" t="str">
        <f>IF('7-2'!J41&lt;&gt;"",'7-2'!J41,"")</f>
        <v/>
      </c>
      <c r="AF15" s="34" t="str">
        <f t="array" ref="AF15">IFERROR(INDEX($AE$1:$AE$35,SMALL(IF($AE$1:$AE$35&lt;&gt;"",ROW($AE$1:$AE$35)),ROW())),"")</f>
        <v/>
      </c>
      <c r="AH15" s="47" t="str">
        <f>IF('7-2'!J46&lt;&gt;"",'7-2'!J46,"")</f>
        <v/>
      </c>
      <c r="AI15" s="34" t="str">
        <f t="array" ref="AI15">IFERROR(INDEX(AH15:AH63,SMALL(IF(AH15:AH63&lt;&gt;"",ROW(AH15:AH63)),ROW())),"")</f>
        <v/>
      </c>
      <c r="AK15" s="47" t="str">
        <f>IF('7-2'!J51&lt;&gt;"",'7-2'!J51,"")</f>
        <v/>
      </c>
      <c r="AL15" s="34" t="str">
        <f t="array" ref="AL15">IFERROR(INDEX($AK$1:$AK$35,SMALL(IF($AK$1:$AK$35&lt;&gt;"",ROW($AK$1:$AK$35)),ROW())),"")</f>
        <v/>
      </c>
      <c r="AN15" s="47" t="str">
        <f>IF('7-2'!J56&lt;&gt;"",'7-2'!J56,"")</f>
        <v/>
      </c>
      <c r="AO15" s="34" t="str">
        <f t="array" ref="AO15">IFERROR(INDEX($AN$1:$AN$35,SMALL(IF($AN$1:$AN$35&lt;&gt;"",ROW($AN$1:$AN$35)),ROW())),"")</f>
        <v/>
      </c>
      <c r="AQ15" s="47" t="str">
        <f>IF('7-2'!J61&lt;&gt;"",'7-2'!J61,"")</f>
        <v/>
      </c>
      <c r="AR15" s="34" t="str">
        <f t="array" ref="AR15">IFERROR(INDEX($AQ$1:$AQ$35,SMALL(IF($AQ$1:$AQ$35&lt;&gt;"",ROW($AQ$1:$AQ$35)),ROW())),"")</f>
        <v/>
      </c>
      <c r="AT15" s="47" t="str">
        <f>IF('7-2'!J66&lt;&gt;"",'7-2'!J66,"")</f>
        <v/>
      </c>
      <c r="AU15" s="34" t="str">
        <f t="array" ref="AU15">IFERROR(INDEX($AT$1:$AT$35,SMALL(IF($AT$1:$AT$35&lt;&gt;"",ROW($AT$1:$AT$35)),ROW())),"")</f>
        <v/>
      </c>
      <c r="AW15" s="47" t="str">
        <f>IF('7-2'!J71&lt;&gt;"",'7-2'!J71,"")</f>
        <v/>
      </c>
      <c r="AX15" s="34" t="str">
        <f t="array" ref="AX15">IFERROR(INDEX($AW$1:$AW$35,SMALL(IF($AW$1:$AW$35&lt;&gt;"",ROW($AW$1:$AW$35)),ROW())),"")</f>
        <v/>
      </c>
      <c r="AZ15" s="47" t="str">
        <f>IF('7-2'!J76&lt;&gt;"",'7-2'!J76,"")</f>
        <v/>
      </c>
      <c r="BA15" s="34" t="str">
        <f t="array" ref="BA15">IFERROR(INDEX($AZ$1:$AZ$35,SMALL(IF($AZ$1:$AZ$35&lt;&gt;"",ROW($AZ$1:$AZ$35)),ROW())),"")</f>
        <v/>
      </c>
      <c r="BC15" s="47" t="str">
        <f>IF('7-2'!J81&lt;&gt;"",'7-2'!J81,"")</f>
        <v/>
      </c>
      <c r="BD15" s="34" t="str">
        <f t="array" ref="BD15">IFERROR(INDEX($BC$1:$BC$35,SMALL(IF($BC$1:$BC$35&lt;&gt;"",ROW($BC$1:$BC$35)),ROW())),"")</f>
        <v/>
      </c>
      <c r="BF15" s="47" t="str">
        <f>IF('7-2'!J86&lt;&gt;"",'7-2'!J86,"")</f>
        <v/>
      </c>
      <c r="BG15" s="34" t="str">
        <f t="array" ref="BG15">IFERROR(INDEX($BF$1:$BF$35,SMALL(IF($BF$1:$BF$35&lt;&gt;"",ROW($BF$1:$BF$35)),ROW())),"")</f>
        <v/>
      </c>
      <c r="BI15" s="47" t="str">
        <f>IF('7-2'!J91&lt;&gt;"",'7-2'!J91,"")</f>
        <v/>
      </c>
      <c r="BJ15" s="34" t="str">
        <f t="array" ref="BJ15">IFERROR(INDEX($BI$1:$BI$35,SMALL(IF($BI$1:$BI$35&lt;&gt;"",ROW($BI$1:$BI$35)),ROW())),"")</f>
        <v/>
      </c>
      <c r="BL15" s="47" t="str">
        <f>IF('7-2'!J96&lt;&gt;"",'7-2'!J96,"")</f>
        <v/>
      </c>
      <c r="BM15" s="34" t="str">
        <f t="array" ref="BM15">IFERROR(INDEX($BL$1:$BL$35,SMALL(IF($BL$1:$BL$35&lt;&gt;"",ROW($BL$1:$BL$35)),ROW())),"")</f>
        <v/>
      </c>
      <c r="BO15" s="47" t="str">
        <f>IF('7-2'!J101&lt;&gt;"",'7-2'!J101,"")</f>
        <v/>
      </c>
      <c r="BP15" s="34" t="str">
        <f t="array" ref="BP15">IFERROR(INDEX($BO$1:$BO$35,SMALL(IF($BO$1:$BO$35&lt;&gt;"",ROW($BO$1:$BO$35)),ROW())),"")</f>
        <v/>
      </c>
      <c r="BR15" s="47" t="str">
        <f>IF('7-2'!J106&lt;&gt;"",'7-2'!J106,"")</f>
        <v/>
      </c>
      <c r="BS15" s="34" t="str">
        <f t="array" ref="BS15">IFERROR(INDEX($BR$1:$BR$35,SMALL(IF($BR$1:$BR$35&lt;&gt;"",ROW($BR$1:$BR$35)),ROW())),"")</f>
        <v/>
      </c>
      <c r="BU15" s="47" t="str">
        <f>IF('7-2'!J111&lt;&gt;"",'7-2'!J111,"")</f>
        <v/>
      </c>
      <c r="BV15" s="34" t="str">
        <f t="array" ref="BV15">IFERROR(INDEX($BU$1:$BU$35,SMALL(IF($BU$1:$BU$35&lt;&gt;"",ROW($BU$1:$BU$35)),ROW())),"")</f>
        <v/>
      </c>
      <c r="BX15" s="47" t="str">
        <f>IF('7-2'!J116&lt;&gt;"",'7-2'!J116,"")</f>
        <v/>
      </c>
      <c r="BY15" s="34" t="str">
        <f t="array" ref="BY15">IFERROR(INDEX($BX$1:$BX$35,SMALL(IF($BX$1:$BX$35&lt;&gt;"",ROW($BX$1:$BX$35)),ROW())),"")</f>
        <v/>
      </c>
    </row>
    <row r="16" spans="1:78" ht="18.600000000000001" customHeight="1" x14ac:dyDescent="0.45">
      <c r="B16" s="7"/>
      <c r="C16" s="426" t="s">
        <v>22</v>
      </c>
      <c r="D16" s="377" t="s">
        <v>138</v>
      </c>
      <c r="E16" s="377" t="s">
        <v>24</v>
      </c>
      <c r="F16" s="350" t="s">
        <v>75</v>
      </c>
      <c r="G16" s="350" t="s">
        <v>76</v>
      </c>
      <c r="H16" s="470" t="s">
        <v>152</v>
      </c>
      <c r="I16" s="471"/>
      <c r="J16" s="442" t="s">
        <v>238</v>
      </c>
      <c r="K16" s="444"/>
      <c r="L16" s="442" t="s">
        <v>237</v>
      </c>
      <c r="M16" s="444"/>
      <c r="N16" s="377" t="s">
        <v>151</v>
      </c>
      <c r="O16" s="377" t="s">
        <v>255</v>
      </c>
      <c r="P16" s="9"/>
      <c r="Q16" s="28"/>
      <c r="S16" s="47" t="str">
        <f>IF('7-2'!K17&lt;&gt;"",'7-2'!K17,"")</f>
        <v/>
      </c>
      <c r="T16" s="34" t="str">
        <f t="array" ref="T16">IFERROR(INDEX($S$1:$S$35,SMALL(IF($S$1:$S$35&lt;&gt;"",ROW($S$1:$S$35)),ROW())),"")</f>
        <v/>
      </c>
      <c r="V16" s="47" t="str">
        <f>IF('7-2'!K22&lt;&gt;"",'7-2'!K22,"")</f>
        <v/>
      </c>
      <c r="W16" s="34" t="str">
        <f t="array" ref="W16">IFERROR(INDEX($V$1:$V$35,SMALL(IF($V$1:$V$35&lt;&gt;"",ROW($V$1:$V$35)),ROW())),"")</f>
        <v/>
      </c>
      <c r="Y16" s="47" t="str">
        <f>IF('7-2'!K27&lt;&gt;"",'7-2'!K27,"")</f>
        <v/>
      </c>
      <c r="Z16" s="34" t="str">
        <f t="array" ref="Z16">IFERROR(INDEX($Y$1:$Y$35,SMALL(IF($Y$1:$Y$35&lt;&gt;"",ROW($Y$1:$Y$35)),ROW())),"")</f>
        <v/>
      </c>
      <c r="AB16" s="47" t="str">
        <f>IF('7-2'!K32&lt;&gt;"",'7-2'!K32,"")</f>
        <v/>
      </c>
      <c r="AC16" s="34" t="str">
        <f t="array" ref="AC16">IFERROR(INDEX($AB$1:$AB$35,SMALL(IF($AB$1:$AB$35&lt;&gt;"",ROW($AB$1:$AB$35)),ROW())),"")</f>
        <v/>
      </c>
      <c r="AE16" s="47" t="str">
        <f>IF('7-2'!K37&lt;&gt;"",'7-2'!K37,"")</f>
        <v/>
      </c>
      <c r="AF16" s="34" t="str">
        <f t="array" ref="AF16">IFERROR(INDEX($AE$1:$AE$35,SMALL(IF($AE$1:$AE$35&lt;&gt;"",ROW($AE$1:$AE$35)),ROW())),"")</f>
        <v/>
      </c>
      <c r="AH16" s="47" t="str">
        <f>IF('7-2'!K42&lt;&gt;"",'7-2'!K42,"")</f>
        <v/>
      </c>
      <c r="AI16" s="34" t="str">
        <f t="array" ref="AI16">IFERROR(INDEX(AH16:AH64,SMALL(IF(AH16:AH64&lt;&gt;"",ROW(AH16:AH64)),ROW())),"")</f>
        <v/>
      </c>
      <c r="AK16" s="47" t="str">
        <f>IF('7-2'!K47&lt;&gt;"",'7-2'!K47,"")</f>
        <v/>
      </c>
      <c r="AL16" s="34" t="str">
        <f t="array" ref="AL16">IFERROR(INDEX($AK$1:$AK$35,SMALL(IF($AK$1:$AK$35&lt;&gt;"",ROW($AK$1:$AK$35)),ROW())),"")</f>
        <v/>
      </c>
      <c r="AN16" s="47" t="str">
        <f>IF('7-2'!K52&lt;&gt;"",'7-2'!K52,"")</f>
        <v/>
      </c>
      <c r="AO16" s="34" t="str">
        <f t="array" ref="AO16">IFERROR(INDEX($AN$1:$AN$35,SMALL(IF($AN$1:$AN$35&lt;&gt;"",ROW($AN$1:$AN$35)),ROW())),"")</f>
        <v/>
      </c>
      <c r="AQ16" s="47" t="str">
        <f>IF('7-2'!K57&lt;&gt;"",'7-2'!K57,"")</f>
        <v/>
      </c>
      <c r="AR16" s="34" t="str">
        <f t="array" ref="AR16">IFERROR(INDEX($AQ$1:$AQ$35,SMALL(IF($AQ$1:$AQ$35&lt;&gt;"",ROW($AQ$1:$AQ$35)),ROW())),"")</f>
        <v/>
      </c>
      <c r="AT16" s="47" t="str">
        <f>IF('7-2'!K62&lt;&gt;"",'7-2'!K62,"")</f>
        <v/>
      </c>
      <c r="AU16" s="34" t="str">
        <f t="array" ref="AU16">IFERROR(INDEX($AT$1:$AT$35,SMALL(IF($AT$1:$AT$35&lt;&gt;"",ROW($AT$1:$AT$35)),ROW())),"")</f>
        <v/>
      </c>
      <c r="AW16" s="47" t="str">
        <f>IF('7-2'!K67&lt;&gt;"",'7-2'!K67,"")</f>
        <v/>
      </c>
      <c r="AX16" s="34" t="str">
        <f t="array" ref="AX16">IFERROR(INDEX($AW$1:$AW$35,SMALL(IF($AW$1:$AW$35&lt;&gt;"",ROW($AW$1:$AW$35)),ROW())),"")</f>
        <v/>
      </c>
      <c r="AZ16" s="47" t="str">
        <f>IF('7-2'!K72&lt;&gt;"",'7-2'!K72,"")</f>
        <v/>
      </c>
      <c r="BA16" s="34" t="str">
        <f t="array" ref="BA16">IFERROR(INDEX($AZ$1:$AZ$35,SMALL(IF($AZ$1:$AZ$35&lt;&gt;"",ROW($AZ$1:$AZ$35)),ROW())),"")</f>
        <v/>
      </c>
      <c r="BC16" s="47" t="str">
        <f>IF('7-2'!K77&lt;&gt;"",'7-2'!K77,"")</f>
        <v/>
      </c>
      <c r="BD16" s="34" t="str">
        <f t="array" ref="BD16">IFERROR(INDEX($BC$1:$BC$35,SMALL(IF($BC$1:$BC$35&lt;&gt;"",ROW($BC$1:$BC$35)),ROW())),"")</f>
        <v/>
      </c>
      <c r="BF16" s="47" t="str">
        <f>IF('7-2'!K82&lt;&gt;"",'7-2'!K82,"")</f>
        <v/>
      </c>
      <c r="BG16" s="34" t="str">
        <f t="array" ref="BG16">IFERROR(INDEX($BF$1:$BF$35,SMALL(IF($BF$1:$BF$35&lt;&gt;"",ROW($BF$1:$BF$35)),ROW())),"")</f>
        <v/>
      </c>
      <c r="BI16" s="47" t="str">
        <f>IF('7-2'!K87&lt;&gt;"",'7-2'!K87,"")</f>
        <v/>
      </c>
      <c r="BJ16" s="34" t="str">
        <f t="array" ref="BJ16">IFERROR(INDEX($BI$1:$BI$35,SMALL(IF($BI$1:$BI$35&lt;&gt;"",ROW($BI$1:$BI$35)),ROW())),"")</f>
        <v/>
      </c>
      <c r="BL16" s="47" t="str">
        <f>IF('7-2'!K92&lt;&gt;"",'7-2'!K92,"")</f>
        <v/>
      </c>
      <c r="BM16" s="34" t="str">
        <f t="array" ref="BM16">IFERROR(INDEX($BL$1:$BL$35,SMALL(IF($BL$1:$BL$35&lt;&gt;"",ROW($BL$1:$BL$35)),ROW())),"")</f>
        <v/>
      </c>
      <c r="BO16" s="47" t="str">
        <f>IF('7-2'!K97&lt;&gt;"",'7-2'!K97,"")</f>
        <v/>
      </c>
      <c r="BP16" s="34" t="str">
        <f t="array" ref="BP16">IFERROR(INDEX($BO$1:$BO$35,SMALL(IF($BO$1:$BO$35&lt;&gt;"",ROW($BO$1:$BO$35)),ROW())),"")</f>
        <v/>
      </c>
      <c r="BR16" s="47" t="str">
        <f>IF('7-2'!K102&lt;&gt;"",'7-2'!K102,"")</f>
        <v/>
      </c>
      <c r="BS16" s="34" t="str">
        <f t="array" ref="BS16">IFERROR(INDEX($BR$1:$BR$35,SMALL(IF($BR$1:$BR$35&lt;&gt;"",ROW($BR$1:$BR$35)),ROW())),"")</f>
        <v/>
      </c>
      <c r="BU16" s="47" t="str">
        <f>IF('7-2'!K107&lt;&gt;"",'7-2'!K107,"")</f>
        <v/>
      </c>
      <c r="BV16" s="34" t="str">
        <f t="array" ref="BV16">IFERROR(INDEX($BU$1:$BU$35,SMALL(IF($BU$1:$BU$35&lt;&gt;"",ROW($BU$1:$BU$35)),ROW())),"")</f>
        <v/>
      </c>
      <c r="BX16" s="47" t="str">
        <f>IF('7-2'!K112&lt;&gt;"",'7-2'!K112,"")</f>
        <v/>
      </c>
      <c r="BY16" s="34" t="str">
        <f t="array" ref="BY16">IFERROR(INDEX($BX$1:$BX$35,SMALL(IF($BX$1:$BX$35&lt;&gt;"",ROW($BX$1:$BX$35)),ROW())),"")</f>
        <v/>
      </c>
    </row>
    <row r="17" spans="2:77" ht="15" customHeight="1" thickBot="1" x14ac:dyDescent="0.5">
      <c r="B17" s="7"/>
      <c r="C17" s="366"/>
      <c r="D17" s="379"/>
      <c r="E17" s="379"/>
      <c r="F17" s="351"/>
      <c r="G17" s="351"/>
      <c r="H17" s="521"/>
      <c r="I17" s="522"/>
      <c r="J17" s="79" t="s">
        <v>71</v>
      </c>
      <c r="K17" s="25" t="s">
        <v>72</v>
      </c>
      <c r="L17" s="79" t="s">
        <v>73</v>
      </c>
      <c r="M17" s="25" t="s">
        <v>74</v>
      </c>
      <c r="N17" s="379"/>
      <c r="O17" s="379"/>
      <c r="P17" s="9"/>
      <c r="Q17" s="28"/>
      <c r="S17" s="47" t="str">
        <f>IF('7-2'!K18&lt;&gt;"",'7-2'!K18,"")</f>
        <v/>
      </c>
      <c r="T17" s="34" t="str">
        <f t="array" ref="T17">IFERROR(INDEX($S$1:$S$35,SMALL(IF($S$1:$S$35&lt;&gt;"",ROW($S$1:$S$35)),ROW())),"")</f>
        <v/>
      </c>
      <c r="V17" s="47" t="str">
        <f>IF('7-2'!K23&lt;&gt;"",'7-2'!K23,"")</f>
        <v/>
      </c>
      <c r="W17" s="34" t="str">
        <f t="array" ref="W17">IFERROR(INDEX($V$1:$V$35,SMALL(IF($V$1:$V$35&lt;&gt;"",ROW($V$1:$V$35)),ROW())),"")</f>
        <v/>
      </c>
      <c r="Y17" s="47" t="str">
        <f>IF('7-2'!K28&lt;&gt;"",'7-2'!K28,"")</f>
        <v/>
      </c>
      <c r="Z17" s="34" t="str">
        <f t="array" ref="Z17">IFERROR(INDEX($Y$1:$Y$35,SMALL(IF($Y$1:$Y$35&lt;&gt;"",ROW($Y$1:$Y$35)),ROW())),"")</f>
        <v/>
      </c>
      <c r="AB17" s="47" t="str">
        <f>IF('7-2'!K33&lt;&gt;"",'7-2'!K33,"")</f>
        <v/>
      </c>
      <c r="AC17" s="34" t="str">
        <f t="array" ref="AC17">IFERROR(INDEX($AB$1:$AB$35,SMALL(IF($AB$1:$AB$35&lt;&gt;"",ROW($AB$1:$AB$35)),ROW())),"")</f>
        <v/>
      </c>
      <c r="AE17" s="47" t="str">
        <f>IF('7-2'!K38&lt;&gt;"",'7-2'!K38,"")</f>
        <v/>
      </c>
      <c r="AF17" s="34" t="str">
        <f t="array" ref="AF17">IFERROR(INDEX($AE$1:$AE$35,SMALL(IF($AE$1:$AE$35&lt;&gt;"",ROW($AE$1:$AE$35)),ROW())),"")</f>
        <v/>
      </c>
      <c r="AH17" s="47" t="str">
        <f>IF('7-2'!K43&lt;&gt;"",'7-2'!K43,"")</f>
        <v/>
      </c>
      <c r="AI17" s="34" t="str">
        <f t="array" ref="AI17">IFERROR(INDEX(AH17:AH65,SMALL(IF(AH17:AH65&lt;&gt;"",ROW(AH17:AH65)),ROW())),"")</f>
        <v/>
      </c>
      <c r="AK17" s="47" t="str">
        <f>IF('7-2'!K48&lt;&gt;"",'7-2'!K48,"")</f>
        <v/>
      </c>
      <c r="AL17" s="34" t="str">
        <f t="array" ref="AL17">IFERROR(INDEX($AK$1:$AK$35,SMALL(IF($AK$1:$AK$35&lt;&gt;"",ROW($AK$1:$AK$35)),ROW())),"")</f>
        <v/>
      </c>
      <c r="AN17" s="47" t="str">
        <f>IF('7-2'!K53&lt;&gt;"",'7-2'!K53,"")</f>
        <v/>
      </c>
      <c r="AO17" s="34" t="str">
        <f t="array" ref="AO17">IFERROR(INDEX($AN$1:$AN$35,SMALL(IF($AN$1:$AN$35&lt;&gt;"",ROW($AN$1:$AN$35)),ROW())),"")</f>
        <v/>
      </c>
      <c r="AQ17" s="47" t="str">
        <f>IF('7-2'!K58&lt;&gt;"",'7-2'!K58,"")</f>
        <v/>
      </c>
      <c r="AR17" s="34" t="str">
        <f t="array" ref="AR17">IFERROR(INDEX($AQ$1:$AQ$35,SMALL(IF($AQ$1:$AQ$35&lt;&gt;"",ROW($AQ$1:$AQ$35)),ROW())),"")</f>
        <v/>
      </c>
      <c r="AT17" s="47" t="str">
        <f>IF('7-2'!K63&lt;&gt;"",'7-2'!K63,"")</f>
        <v/>
      </c>
      <c r="AU17" s="34" t="str">
        <f t="array" ref="AU17">IFERROR(INDEX($AT$1:$AT$35,SMALL(IF($AT$1:$AT$35&lt;&gt;"",ROW($AT$1:$AT$35)),ROW())),"")</f>
        <v/>
      </c>
      <c r="AW17" s="47" t="str">
        <f>IF('7-2'!K68&lt;&gt;"",'7-2'!K68,"")</f>
        <v/>
      </c>
      <c r="AX17" s="34" t="str">
        <f t="array" ref="AX17">IFERROR(INDEX($AW$1:$AW$35,SMALL(IF($AW$1:$AW$35&lt;&gt;"",ROW($AW$1:$AW$35)),ROW())),"")</f>
        <v/>
      </c>
      <c r="AZ17" s="47" t="str">
        <f>IF('7-2'!K73&lt;&gt;"",'7-2'!K73,"")</f>
        <v/>
      </c>
      <c r="BA17" s="34" t="str">
        <f t="array" ref="BA17">IFERROR(INDEX($AZ$1:$AZ$35,SMALL(IF($AZ$1:$AZ$35&lt;&gt;"",ROW($AZ$1:$AZ$35)),ROW())),"")</f>
        <v/>
      </c>
      <c r="BC17" s="47" t="str">
        <f>IF('7-2'!K78&lt;&gt;"",'7-2'!K78,"")</f>
        <v/>
      </c>
      <c r="BD17" s="34" t="str">
        <f t="array" ref="BD17">IFERROR(INDEX($BC$1:$BC$35,SMALL(IF($BC$1:$BC$35&lt;&gt;"",ROW($BC$1:$BC$35)),ROW())),"")</f>
        <v/>
      </c>
      <c r="BF17" s="47" t="str">
        <f>IF('7-2'!K83&lt;&gt;"",'7-2'!K83,"")</f>
        <v/>
      </c>
      <c r="BG17" s="34" t="str">
        <f t="array" ref="BG17">IFERROR(INDEX($BF$1:$BF$35,SMALL(IF($BF$1:$BF$35&lt;&gt;"",ROW($BF$1:$BF$35)),ROW())),"")</f>
        <v/>
      </c>
      <c r="BI17" s="47" t="str">
        <f>IF('7-2'!K88&lt;&gt;"",'7-2'!K88,"")</f>
        <v/>
      </c>
      <c r="BJ17" s="34" t="str">
        <f t="array" ref="BJ17">IFERROR(INDEX($BI$1:$BI$35,SMALL(IF($BI$1:$BI$35&lt;&gt;"",ROW($BI$1:$BI$35)),ROW())),"")</f>
        <v/>
      </c>
      <c r="BL17" s="47" t="str">
        <f>IF('7-2'!K93&lt;&gt;"",'7-2'!K93,"")</f>
        <v/>
      </c>
      <c r="BM17" s="34" t="str">
        <f t="array" ref="BM17">IFERROR(INDEX($BL$1:$BL$35,SMALL(IF($BL$1:$BL$35&lt;&gt;"",ROW($BL$1:$BL$35)),ROW())),"")</f>
        <v/>
      </c>
      <c r="BO17" s="47" t="str">
        <f>IF('7-2'!K98&lt;&gt;"",'7-2'!K98,"")</f>
        <v/>
      </c>
      <c r="BP17" s="34" t="str">
        <f t="array" ref="BP17">IFERROR(INDEX($BO$1:$BO$35,SMALL(IF($BO$1:$BO$35&lt;&gt;"",ROW($BO$1:$BO$35)),ROW())),"")</f>
        <v/>
      </c>
      <c r="BR17" s="47" t="str">
        <f>IF('7-2'!K103&lt;&gt;"",'7-2'!K103,"")</f>
        <v/>
      </c>
      <c r="BS17" s="34" t="str">
        <f t="array" ref="BS17">IFERROR(INDEX($BR$1:$BR$35,SMALL(IF($BR$1:$BR$35&lt;&gt;"",ROW($BR$1:$BR$35)),ROW())),"")</f>
        <v/>
      </c>
      <c r="BU17" s="47" t="str">
        <f>IF('7-2'!K108&lt;&gt;"",'7-2'!K108,"")</f>
        <v/>
      </c>
      <c r="BV17" s="34" t="str">
        <f t="array" ref="BV17">IFERROR(INDEX($BU$1:$BU$35,SMALL(IF($BU$1:$BU$35&lt;&gt;"",ROW($BU$1:$BU$35)),ROW())),"")</f>
        <v/>
      </c>
      <c r="BX17" s="47" t="str">
        <f>IF('7-2'!K113&lt;&gt;"",'7-2'!K113,"")</f>
        <v/>
      </c>
      <c r="BY17" s="34" t="str">
        <f t="array" ref="BY17">IFERROR(INDEX($BX$1:$BX$35,SMALL(IF($BX$1:$BX$35&lt;&gt;"",ROW($BX$1:$BX$35)),ROW())),"")</f>
        <v/>
      </c>
    </row>
    <row r="18" spans="2:77" x14ac:dyDescent="0.45">
      <c r="B18" s="7"/>
      <c r="C18" s="350" t="str">
        <f>IF($A$1&gt;0,1,"")</f>
        <v/>
      </c>
      <c r="D18" s="360" t="str">
        <f>IF('1'!D13&lt;&gt;"",'1'!D13,"")</f>
        <v/>
      </c>
      <c r="E18" s="526" t="str">
        <f>IF('1'!E13&lt;&gt;"",'1'!E13,"")&amp;CHAR(10)&amp;IF('1'!F13&lt;&gt;"",'1'!F13,"")&amp;CHAR(10)&amp;IF('1'!G13&lt;&gt;"",'1'!G13,"")&amp;CHAR(10)&amp;IF('1'!H13&lt;&gt;"",'1'!H13,"")&amp;CHAR(10)&amp;IF('1'!I13&lt;&gt;"",'1'!I13,"")</f>
        <v xml:space="preserve">
</v>
      </c>
      <c r="F18" s="360" t="str">
        <f>IF('3'!G18="[選択]","","【A】"&amp;'3'!G18&amp;"（"&amp;'3'!H19&amp;"）"&amp;CHAR(10))&amp;IF('3'!I18="[選択]","","【B】"&amp;'3'!I18&amp;"（"&amp;'3'!J19&amp;"）"&amp;CHAR(10))&amp;IF('3'!K18="実施済","【C】"&amp;'3'!K18&amp;"（"&amp;'3'!L19&amp;"）"&amp;CHAR(10),"")&amp;IF('3'!M18="実施済","【D】"&amp;'3'!M18&amp;"（"&amp;'3'!N19&amp;"）"&amp;CHAR(10),"")</f>
        <v/>
      </c>
      <c r="G18" s="360" t="str">
        <f>IF('4'!G19="[選択]","","【a】"&amp;'4'!G19&amp;"（"&amp;'4'!H20&amp;"）"&amp;CHAR(10))&amp;IF('4'!I19="[選択]","","【b】"&amp;'4'!I19&amp;"（"&amp;'4'!J20&amp;"）"&amp;CHAR(10))&amp;IF('4'!K19="[選択]","","【c】"&amp;'4'!K19&amp;"（"&amp;'4'!L20&amp;"）"&amp;CHAR(10))&amp;IF('4'!M19="[選択]","","【d】"&amp;'4'!M19&amp;"（"&amp;'4'!N20&amp;"）"&amp;CHAR(10))&amp;IF('4'!O19="[選択]","","【e】"&amp;'4'!O19&amp;"（"&amp;'4'!P20&amp;"）"&amp;CHAR(10))&amp;IF('4'!Q19="[選択]","","【f】"&amp;'4'!Q19&amp;"（"&amp;'4'!R20&amp;"）"&amp;CHAR(10))&amp;IF('4'!S19="[選択]","","【g】"&amp;'4'!S19&amp;"（"&amp;'4'!T20&amp;"）"&amp;CHAR(10))&amp;IF('4'!U19="[選択]","","【h】"&amp;'4'!U19&amp;"（"&amp;'4'!V20&amp;"）")</f>
        <v/>
      </c>
      <c r="H18" s="309" t="s">
        <v>46</v>
      </c>
      <c r="I18" s="319" t="str">
        <f>IF(T1&lt;&gt;"",T1,"")</f>
        <v/>
      </c>
      <c r="J18" s="230"/>
      <c r="K18" s="230"/>
      <c r="L18" s="230"/>
      <c r="M18" s="230"/>
      <c r="N18" s="463" t="str">
        <f>'4'!X19</f>
        <v>[選択]</v>
      </c>
      <c r="O18" s="529" t="str">
        <f>IF(N18="（a）",$S$38,IF(N18="（b）",$S$39, IF(N18="（c）",$S$40, IF(N18="（d）",$S$41,""))))</f>
        <v/>
      </c>
      <c r="P18" s="9"/>
      <c r="Q18" s="28"/>
      <c r="S18" s="47" t="str">
        <f>IF('7-2'!K19&lt;&gt;"",'7-2'!K19,"")</f>
        <v/>
      </c>
      <c r="T18" s="34" t="str">
        <f t="array" ref="T18">IFERROR(INDEX($S$1:$S$35,SMALL(IF($S$1:$S$35&lt;&gt;"",ROW($S$1:$S$35)),ROW())),"")</f>
        <v/>
      </c>
      <c r="V18" s="47" t="str">
        <f>IF('7-2'!K24&lt;&gt;"",'7-2'!K24,"")</f>
        <v/>
      </c>
      <c r="W18" s="34" t="str">
        <f t="array" ref="W18">IFERROR(INDEX($V$1:$V$35,SMALL(IF($V$1:$V$35&lt;&gt;"",ROW($V$1:$V$35)),ROW())),"")</f>
        <v/>
      </c>
      <c r="Y18" s="47" t="str">
        <f>IF('7-2'!K29&lt;&gt;"",'7-2'!K29,"")</f>
        <v/>
      </c>
      <c r="Z18" s="34" t="str">
        <f t="array" ref="Z18">IFERROR(INDEX($Y$1:$Y$35,SMALL(IF($Y$1:$Y$35&lt;&gt;"",ROW($Y$1:$Y$35)),ROW())),"")</f>
        <v/>
      </c>
      <c r="AB18" s="47" t="str">
        <f>IF('7-2'!K34&lt;&gt;"",'7-2'!K34,"")</f>
        <v/>
      </c>
      <c r="AC18" s="34" t="str">
        <f t="array" ref="AC18">IFERROR(INDEX($AB$1:$AB$35,SMALL(IF($AB$1:$AB$35&lt;&gt;"",ROW($AB$1:$AB$35)),ROW())),"")</f>
        <v/>
      </c>
      <c r="AE18" s="47" t="str">
        <f>IF('7-2'!K39&lt;&gt;"",'7-2'!K39,"")</f>
        <v/>
      </c>
      <c r="AF18" s="34" t="str">
        <f t="array" ref="AF18">IFERROR(INDEX($AE$1:$AE$35,SMALL(IF($AE$1:$AE$35&lt;&gt;"",ROW($AE$1:$AE$35)),ROW())),"")</f>
        <v/>
      </c>
      <c r="AH18" s="47" t="str">
        <f>IF('7-2'!K44&lt;&gt;"",'7-2'!K44,"")</f>
        <v/>
      </c>
      <c r="AI18" s="34" t="str">
        <f t="array" ref="AI18">IFERROR(INDEX(AH18:AH66,SMALL(IF(AH18:AH66&lt;&gt;"",ROW(AH18:AH66)),ROW())),"")</f>
        <v/>
      </c>
      <c r="AK18" s="47" t="str">
        <f>IF('7-2'!K49&lt;&gt;"",'7-2'!K49,"")</f>
        <v/>
      </c>
      <c r="AL18" s="34" t="str">
        <f t="array" ref="AL18">IFERROR(INDEX($AK$1:$AK$35,SMALL(IF($AK$1:$AK$35&lt;&gt;"",ROW($AK$1:$AK$35)),ROW())),"")</f>
        <v/>
      </c>
      <c r="AN18" s="47" t="str">
        <f>IF('7-2'!K54&lt;&gt;"",'7-2'!K54,"")</f>
        <v/>
      </c>
      <c r="AO18" s="34" t="str">
        <f t="array" ref="AO18">IFERROR(INDEX($AN$1:$AN$35,SMALL(IF($AN$1:$AN$35&lt;&gt;"",ROW($AN$1:$AN$35)),ROW())),"")</f>
        <v/>
      </c>
      <c r="AQ18" s="47" t="str">
        <f>IF('7-2'!K59&lt;&gt;"",'7-2'!K59,"")</f>
        <v/>
      </c>
      <c r="AR18" s="34" t="str">
        <f t="array" ref="AR18">IFERROR(INDEX($AQ$1:$AQ$35,SMALL(IF($AQ$1:$AQ$35&lt;&gt;"",ROW($AQ$1:$AQ$35)),ROW())),"")</f>
        <v/>
      </c>
      <c r="AT18" s="47" t="str">
        <f>IF('7-2'!K64&lt;&gt;"",'7-2'!K64,"")</f>
        <v/>
      </c>
      <c r="AU18" s="34" t="str">
        <f t="array" ref="AU18">IFERROR(INDEX($AT$1:$AT$35,SMALL(IF($AT$1:$AT$35&lt;&gt;"",ROW($AT$1:$AT$35)),ROW())),"")</f>
        <v/>
      </c>
      <c r="AW18" s="47" t="str">
        <f>IF('7-2'!K69&lt;&gt;"",'7-2'!K69,"")</f>
        <v/>
      </c>
      <c r="AX18" s="34" t="str">
        <f t="array" ref="AX18">IFERROR(INDEX($AW$1:$AW$35,SMALL(IF($AW$1:$AW$35&lt;&gt;"",ROW($AW$1:$AW$35)),ROW())),"")</f>
        <v/>
      </c>
      <c r="AZ18" s="47" t="str">
        <f>IF('7-2'!K74&lt;&gt;"",'7-2'!K74,"")</f>
        <v/>
      </c>
      <c r="BA18" s="34" t="str">
        <f t="array" ref="BA18">IFERROR(INDEX($AZ$1:$AZ$35,SMALL(IF($AZ$1:$AZ$35&lt;&gt;"",ROW($AZ$1:$AZ$35)),ROW())),"")</f>
        <v/>
      </c>
      <c r="BC18" s="47" t="str">
        <f>IF('7-2'!K79&lt;&gt;"",'7-2'!K79,"")</f>
        <v/>
      </c>
      <c r="BD18" s="34" t="str">
        <f t="array" ref="BD18">IFERROR(INDEX($BC$1:$BC$35,SMALL(IF($BC$1:$BC$35&lt;&gt;"",ROW($BC$1:$BC$35)),ROW())),"")</f>
        <v/>
      </c>
      <c r="BF18" s="47" t="str">
        <f>IF('7-2'!K84&lt;&gt;"",'7-2'!K84,"")</f>
        <v/>
      </c>
      <c r="BG18" s="34" t="str">
        <f t="array" ref="BG18">IFERROR(INDEX($BF$1:$BF$35,SMALL(IF($BF$1:$BF$35&lt;&gt;"",ROW($BF$1:$BF$35)),ROW())),"")</f>
        <v/>
      </c>
      <c r="BI18" s="47" t="str">
        <f>IF('7-2'!K89&lt;&gt;"",'7-2'!K89,"")</f>
        <v/>
      </c>
      <c r="BJ18" s="34" t="str">
        <f t="array" ref="BJ18">IFERROR(INDEX($BI$1:$BI$35,SMALL(IF($BI$1:$BI$35&lt;&gt;"",ROW($BI$1:$BI$35)),ROW())),"")</f>
        <v/>
      </c>
      <c r="BL18" s="47" t="str">
        <f>IF('7-2'!K94&lt;&gt;"",'7-2'!K94,"")</f>
        <v/>
      </c>
      <c r="BM18" s="34" t="str">
        <f t="array" ref="BM18">IFERROR(INDEX($BL$1:$BL$35,SMALL(IF($BL$1:$BL$35&lt;&gt;"",ROW($BL$1:$BL$35)),ROW())),"")</f>
        <v/>
      </c>
      <c r="BO18" s="47" t="str">
        <f>IF('7-2'!K99&lt;&gt;"",'7-2'!K99,"")</f>
        <v/>
      </c>
      <c r="BP18" s="34" t="str">
        <f t="array" ref="BP18">IFERROR(INDEX($BO$1:$BO$35,SMALL(IF($BO$1:$BO$35&lt;&gt;"",ROW($BO$1:$BO$35)),ROW())),"")</f>
        <v/>
      </c>
      <c r="BR18" s="47" t="str">
        <f>IF('7-2'!K104&lt;&gt;"",'7-2'!K104,"")</f>
        <v/>
      </c>
      <c r="BS18" s="34" t="str">
        <f t="array" ref="BS18">IFERROR(INDEX($BR$1:$BR$35,SMALL(IF($BR$1:$BR$35&lt;&gt;"",ROW($BR$1:$BR$35)),ROW())),"")</f>
        <v/>
      </c>
      <c r="BU18" s="47" t="str">
        <f>IF('7-2'!K109&lt;&gt;"",'7-2'!K109,"")</f>
        <v/>
      </c>
      <c r="BV18" s="34" t="str">
        <f t="array" ref="BV18">IFERROR(INDEX($BU$1:$BU$35,SMALL(IF($BU$1:$BU$35&lt;&gt;"",ROW($BU$1:$BU$35)),ROW())),"")</f>
        <v/>
      </c>
      <c r="BX18" s="47" t="str">
        <f>IF('7-2'!K114&lt;&gt;"",'7-2'!K114,"")</f>
        <v/>
      </c>
      <c r="BY18" s="34" t="str">
        <f t="array" ref="BY18">IFERROR(INDEX($BX$1:$BX$35,SMALL(IF($BX$1:$BX$35&lt;&gt;"",ROW($BX$1:$BX$35)),ROW())),"")</f>
        <v/>
      </c>
    </row>
    <row r="19" spans="2:77" x14ac:dyDescent="0.45">
      <c r="B19" s="7"/>
      <c r="C19" s="351"/>
      <c r="D19" s="361"/>
      <c r="E19" s="527"/>
      <c r="F19" s="361"/>
      <c r="G19" s="361"/>
      <c r="H19" s="316" t="s">
        <v>47</v>
      </c>
      <c r="I19" s="320" t="str">
        <f>IF(T2&lt;&gt;"",T2,"")</f>
        <v/>
      </c>
      <c r="J19" s="231"/>
      <c r="K19" s="231"/>
      <c r="L19" s="231"/>
      <c r="M19" s="231"/>
      <c r="N19" s="464"/>
      <c r="O19" s="530"/>
      <c r="P19" s="9"/>
      <c r="Q19" s="28"/>
      <c r="S19" s="47" t="str">
        <f>IF('7-2'!K20&lt;&gt;"",'7-2'!K20,"")</f>
        <v/>
      </c>
      <c r="T19" s="34" t="str">
        <f t="array" ref="T19">IFERROR(INDEX($S$1:$S$35,SMALL(IF($S$1:$S$35&lt;&gt;"",ROW($S$1:$S$35)),ROW())),"")</f>
        <v/>
      </c>
      <c r="V19" s="47" t="str">
        <f>IF('7-2'!K25&lt;&gt;"",'7-2'!K25,"")</f>
        <v/>
      </c>
      <c r="W19" s="34" t="str">
        <f t="array" ref="W19">IFERROR(INDEX($V$1:$V$35,SMALL(IF($V$1:$V$35&lt;&gt;"",ROW($V$1:$V$35)),ROW())),"")</f>
        <v/>
      </c>
      <c r="Y19" s="47" t="str">
        <f>IF('7-2'!K30&lt;&gt;"",'7-2'!K30,"")</f>
        <v/>
      </c>
      <c r="Z19" s="34" t="str">
        <f t="array" ref="Z19">IFERROR(INDEX($Y$1:$Y$35,SMALL(IF($Y$1:$Y$35&lt;&gt;"",ROW($Y$1:$Y$35)),ROW())),"")</f>
        <v/>
      </c>
      <c r="AB19" s="47" t="str">
        <f>IF('7-2'!K35&lt;&gt;"",'7-2'!K35,"")</f>
        <v/>
      </c>
      <c r="AC19" s="34" t="str">
        <f t="array" ref="AC19">IFERROR(INDEX($AB$1:$AB$35,SMALL(IF($AB$1:$AB$35&lt;&gt;"",ROW($AB$1:$AB$35)),ROW())),"")</f>
        <v/>
      </c>
      <c r="AE19" s="47" t="str">
        <f>IF('7-2'!K40&lt;&gt;"",'7-2'!K40,"")</f>
        <v/>
      </c>
      <c r="AF19" s="34" t="str">
        <f t="array" ref="AF19">IFERROR(INDEX($AE$1:$AE$35,SMALL(IF($AE$1:$AE$35&lt;&gt;"",ROW($AE$1:$AE$35)),ROW())),"")</f>
        <v/>
      </c>
      <c r="AH19" s="47" t="str">
        <f>IF('7-2'!K45&lt;&gt;"",'7-2'!K45,"")</f>
        <v/>
      </c>
      <c r="AI19" s="34" t="str">
        <f t="array" ref="AI19">IFERROR(INDEX(AH19:AH67,SMALL(IF(AH19:AH67&lt;&gt;"",ROW(AH19:AH67)),ROW())),"")</f>
        <v/>
      </c>
      <c r="AK19" s="47" t="str">
        <f>IF('7-2'!K50&lt;&gt;"",'7-2'!K50,"")</f>
        <v/>
      </c>
      <c r="AL19" s="34" t="str">
        <f t="array" ref="AL19">IFERROR(INDEX($AK$1:$AK$35,SMALL(IF($AK$1:$AK$35&lt;&gt;"",ROW($AK$1:$AK$35)),ROW())),"")</f>
        <v/>
      </c>
      <c r="AN19" s="47" t="str">
        <f>IF('7-2'!K55&lt;&gt;"",'7-2'!K55,"")</f>
        <v/>
      </c>
      <c r="AO19" s="34" t="str">
        <f t="array" ref="AO19">IFERROR(INDEX($AN$1:$AN$35,SMALL(IF($AN$1:$AN$35&lt;&gt;"",ROW($AN$1:$AN$35)),ROW())),"")</f>
        <v/>
      </c>
      <c r="AQ19" s="47" t="str">
        <f>IF('7-2'!K60&lt;&gt;"",'7-2'!K60,"")</f>
        <v/>
      </c>
      <c r="AR19" s="34" t="str">
        <f t="array" ref="AR19">IFERROR(INDEX($AQ$1:$AQ$35,SMALL(IF($AQ$1:$AQ$35&lt;&gt;"",ROW($AQ$1:$AQ$35)),ROW())),"")</f>
        <v/>
      </c>
      <c r="AT19" s="47" t="str">
        <f>IF('7-2'!K65&lt;&gt;"",'7-2'!K65,"")</f>
        <v/>
      </c>
      <c r="AU19" s="34" t="str">
        <f t="array" ref="AU19">IFERROR(INDEX($AT$1:$AT$35,SMALL(IF($AT$1:$AT$35&lt;&gt;"",ROW($AT$1:$AT$35)),ROW())),"")</f>
        <v/>
      </c>
      <c r="AW19" s="47" t="str">
        <f>IF('7-2'!K70&lt;&gt;"",'7-2'!K70,"")</f>
        <v/>
      </c>
      <c r="AX19" s="34" t="str">
        <f t="array" ref="AX19">IFERROR(INDEX($AW$1:$AW$35,SMALL(IF($AW$1:$AW$35&lt;&gt;"",ROW($AW$1:$AW$35)),ROW())),"")</f>
        <v/>
      </c>
      <c r="AZ19" s="47" t="str">
        <f>IF('7-2'!K75&lt;&gt;"",'7-2'!K75,"")</f>
        <v/>
      </c>
      <c r="BA19" s="34" t="str">
        <f t="array" ref="BA19">IFERROR(INDEX($AZ$1:$AZ$35,SMALL(IF($AZ$1:$AZ$35&lt;&gt;"",ROW($AZ$1:$AZ$35)),ROW())),"")</f>
        <v/>
      </c>
      <c r="BC19" s="47" t="str">
        <f>IF('7-2'!K80&lt;&gt;"",'7-2'!K80,"")</f>
        <v/>
      </c>
      <c r="BD19" s="34" t="str">
        <f t="array" ref="BD19">IFERROR(INDEX($BC$1:$BC$35,SMALL(IF($BC$1:$BC$35&lt;&gt;"",ROW($BC$1:$BC$35)),ROW())),"")</f>
        <v/>
      </c>
      <c r="BF19" s="47" t="str">
        <f>IF('7-2'!K85&lt;&gt;"",'7-2'!K85,"")</f>
        <v/>
      </c>
      <c r="BG19" s="34" t="str">
        <f t="array" ref="BG19">IFERROR(INDEX($BF$1:$BF$35,SMALL(IF($BF$1:$BF$35&lt;&gt;"",ROW($BF$1:$BF$35)),ROW())),"")</f>
        <v/>
      </c>
      <c r="BI19" s="47" t="str">
        <f>IF('7-2'!K90&lt;&gt;"",'7-2'!K90,"")</f>
        <v/>
      </c>
      <c r="BJ19" s="34" t="str">
        <f t="array" ref="BJ19">IFERROR(INDEX($BI$1:$BI$35,SMALL(IF($BI$1:$BI$35&lt;&gt;"",ROW($BI$1:$BI$35)),ROW())),"")</f>
        <v/>
      </c>
      <c r="BL19" s="47" t="str">
        <f>IF('7-2'!K95&lt;&gt;"",'7-2'!K95,"")</f>
        <v/>
      </c>
      <c r="BM19" s="34" t="str">
        <f t="array" ref="BM19">IFERROR(INDEX($BL$1:$BL$35,SMALL(IF($BL$1:$BL$35&lt;&gt;"",ROW($BL$1:$BL$35)),ROW())),"")</f>
        <v/>
      </c>
      <c r="BO19" s="47" t="str">
        <f>IF('7-2'!K100&lt;&gt;"",'7-2'!K100,"")</f>
        <v/>
      </c>
      <c r="BP19" s="34" t="str">
        <f t="array" ref="BP19">IFERROR(INDEX($BO$1:$BO$35,SMALL(IF($BO$1:$BO$35&lt;&gt;"",ROW($BO$1:$BO$35)),ROW())),"")</f>
        <v/>
      </c>
      <c r="BR19" s="47" t="str">
        <f>IF('7-2'!K105&lt;&gt;"",'7-2'!K105,"")</f>
        <v/>
      </c>
      <c r="BS19" s="34" t="str">
        <f t="array" ref="BS19">IFERROR(INDEX($BR$1:$BR$35,SMALL(IF($BR$1:$BR$35&lt;&gt;"",ROW($BR$1:$BR$35)),ROW())),"")</f>
        <v/>
      </c>
      <c r="BU19" s="47" t="str">
        <f>IF('7-2'!K110&lt;&gt;"",'7-2'!K110,"")</f>
        <v/>
      </c>
      <c r="BV19" s="34" t="str">
        <f t="array" ref="BV19">IFERROR(INDEX($BU$1:$BU$35,SMALL(IF($BU$1:$BU$35&lt;&gt;"",ROW($BU$1:$BU$35)),ROW())),"")</f>
        <v/>
      </c>
      <c r="BX19" s="47" t="str">
        <f>IF('7-2'!K115&lt;&gt;"",'7-2'!K115,"")</f>
        <v/>
      </c>
      <c r="BY19" s="34" t="str">
        <f t="array" ref="BY19">IFERROR(INDEX($BX$1:$BX$35,SMALL(IF($BX$1:$BX$35&lt;&gt;"",ROW($BX$1:$BX$35)),ROW())),"")</f>
        <v/>
      </c>
    </row>
    <row r="20" spans="2:77" x14ac:dyDescent="0.45">
      <c r="B20" s="7"/>
      <c r="C20" s="351"/>
      <c r="D20" s="361"/>
      <c r="E20" s="527"/>
      <c r="F20" s="361"/>
      <c r="G20" s="361"/>
      <c r="H20" s="316" t="s">
        <v>48</v>
      </c>
      <c r="I20" s="320" t="str">
        <f>IF(T3&lt;&gt;"",T3,"")</f>
        <v/>
      </c>
      <c r="J20" s="231"/>
      <c r="K20" s="231"/>
      <c r="L20" s="231"/>
      <c r="M20" s="231"/>
      <c r="N20" s="464"/>
      <c r="O20" s="530"/>
      <c r="P20" s="9"/>
      <c r="Q20" s="28"/>
      <c r="S20" s="47" t="str">
        <f>IF('7-2'!K21&lt;&gt;"",'7-2'!K21,"")</f>
        <v/>
      </c>
      <c r="T20" s="34" t="str">
        <f t="array" ref="T20">IFERROR(INDEX($S$1:$S$35,SMALL(IF($S$1:$S$35&lt;&gt;"",ROW($S$1:$S$35)),ROW())),"")</f>
        <v/>
      </c>
      <c r="V20" s="47" t="str">
        <f>IF('7-2'!K26&lt;&gt;"",'7-2'!K26,"")</f>
        <v/>
      </c>
      <c r="W20" s="34" t="str">
        <f t="array" ref="W20">IFERROR(INDEX($V$1:$V$35,SMALL(IF($V$1:$V$35&lt;&gt;"",ROW($V$1:$V$35)),ROW())),"")</f>
        <v/>
      </c>
      <c r="Y20" s="47" t="str">
        <f>IF('7-2'!K31&lt;&gt;"",'7-2'!K31,"")</f>
        <v/>
      </c>
      <c r="Z20" s="34" t="str">
        <f t="array" ref="Z20">IFERROR(INDEX($Y$1:$Y$35,SMALL(IF($Y$1:$Y$35&lt;&gt;"",ROW($Y$1:$Y$35)),ROW())),"")</f>
        <v/>
      </c>
      <c r="AB20" s="47" t="str">
        <f>IF('7-2'!K36&lt;&gt;"",'7-2'!K36,"")</f>
        <v/>
      </c>
      <c r="AC20" s="34" t="str">
        <f t="array" ref="AC20">IFERROR(INDEX($AB$1:$AB$35,SMALL(IF($AB$1:$AB$35&lt;&gt;"",ROW($AB$1:$AB$35)),ROW())),"")</f>
        <v/>
      </c>
      <c r="AE20" s="47" t="str">
        <f>IF('7-2'!K41&lt;&gt;"",'7-2'!K41,"")</f>
        <v/>
      </c>
      <c r="AF20" s="34" t="str">
        <f t="array" ref="AF20">IFERROR(INDEX($AE$1:$AE$35,SMALL(IF($AE$1:$AE$35&lt;&gt;"",ROW($AE$1:$AE$35)),ROW())),"")</f>
        <v/>
      </c>
      <c r="AH20" s="47" t="str">
        <f>IF('7-2'!K46&lt;&gt;"",'7-2'!K46,"")</f>
        <v/>
      </c>
      <c r="AI20" s="34" t="str">
        <f t="array" ref="AI20">IFERROR(INDEX(AH20:AH68,SMALL(IF(AH20:AH68&lt;&gt;"",ROW(AH20:AH68)),ROW())),"")</f>
        <v/>
      </c>
      <c r="AK20" s="47" t="str">
        <f>IF('7-2'!K51&lt;&gt;"",'7-2'!K51,"")</f>
        <v/>
      </c>
      <c r="AL20" s="34" t="str">
        <f t="array" ref="AL20">IFERROR(INDEX($AK$1:$AK$35,SMALL(IF($AK$1:$AK$35&lt;&gt;"",ROW($AK$1:$AK$35)),ROW())),"")</f>
        <v/>
      </c>
      <c r="AN20" s="47" t="str">
        <f>IF('7-2'!K56&lt;&gt;"",'7-2'!K56,"")</f>
        <v/>
      </c>
      <c r="AO20" s="34" t="str">
        <f t="array" ref="AO20">IFERROR(INDEX($AN$1:$AN$35,SMALL(IF($AN$1:$AN$35&lt;&gt;"",ROW($AN$1:$AN$35)),ROW())),"")</f>
        <v/>
      </c>
      <c r="AQ20" s="47" t="str">
        <f>IF('7-2'!K61&lt;&gt;"",'7-2'!K61,"")</f>
        <v/>
      </c>
      <c r="AR20" s="34" t="str">
        <f t="array" ref="AR20">IFERROR(INDEX($AQ$1:$AQ$35,SMALL(IF($AQ$1:$AQ$35&lt;&gt;"",ROW($AQ$1:$AQ$35)),ROW())),"")</f>
        <v/>
      </c>
      <c r="AT20" s="47" t="str">
        <f>IF('7-2'!K66&lt;&gt;"",'7-2'!K66,"")</f>
        <v/>
      </c>
      <c r="AU20" s="34" t="str">
        <f t="array" ref="AU20">IFERROR(INDEX($AT$1:$AT$35,SMALL(IF($AT$1:$AT$35&lt;&gt;"",ROW($AT$1:$AT$35)),ROW())),"")</f>
        <v/>
      </c>
      <c r="AW20" s="47" t="str">
        <f>IF('7-2'!K71&lt;&gt;"",'7-2'!K71,"")</f>
        <v/>
      </c>
      <c r="AX20" s="34" t="str">
        <f t="array" ref="AX20">IFERROR(INDEX($AW$1:$AW$35,SMALL(IF($AW$1:$AW$35&lt;&gt;"",ROW($AW$1:$AW$35)),ROW())),"")</f>
        <v/>
      </c>
      <c r="AZ20" s="47" t="str">
        <f>IF('7-2'!K76&lt;&gt;"",'7-2'!K76,"")</f>
        <v/>
      </c>
      <c r="BA20" s="34" t="str">
        <f t="array" ref="BA20">IFERROR(INDEX($AZ$1:$AZ$35,SMALL(IF($AZ$1:$AZ$35&lt;&gt;"",ROW($AZ$1:$AZ$35)),ROW())),"")</f>
        <v/>
      </c>
      <c r="BC20" s="47" t="str">
        <f>IF('7-2'!K81&lt;&gt;"",'7-2'!K81,"")</f>
        <v/>
      </c>
      <c r="BD20" s="34" t="str">
        <f t="array" ref="BD20">IFERROR(INDEX($BC$1:$BC$35,SMALL(IF($BC$1:$BC$35&lt;&gt;"",ROW($BC$1:$BC$35)),ROW())),"")</f>
        <v/>
      </c>
      <c r="BF20" s="47" t="str">
        <f>IF('7-2'!K86&lt;&gt;"",'7-2'!K86,"")</f>
        <v/>
      </c>
      <c r="BG20" s="34" t="str">
        <f t="array" ref="BG20">IFERROR(INDEX($BF$1:$BF$35,SMALL(IF($BF$1:$BF$35&lt;&gt;"",ROW($BF$1:$BF$35)),ROW())),"")</f>
        <v/>
      </c>
      <c r="BI20" s="47" t="str">
        <f>IF('7-2'!K91&lt;&gt;"",'7-2'!K91,"")</f>
        <v/>
      </c>
      <c r="BJ20" s="34" t="str">
        <f t="array" ref="BJ20">IFERROR(INDEX($BI$1:$BI$35,SMALL(IF($BI$1:$BI$35&lt;&gt;"",ROW($BI$1:$BI$35)),ROW())),"")</f>
        <v/>
      </c>
      <c r="BL20" s="47" t="str">
        <f>IF('7-2'!K96&lt;&gt;"",'7-2'!K96,"")</f>
        <v/>
      </c>
      <c r="BM20" s="34" t="str">
        <f t="array" ref="BM20">IFERROR(INDEX($BL$1:$BL$35,SMALL(IF($BL$1:$BL$35&lt;&gt;"",ROW($BL$1:$BL$35)),ROW())),"")</f>
        <v/>
      </c>
      <c r="BO20" s="47" t="str">
        <f>IF('7-2'!K101&lt;&gt;"",'7-2'!K101,"")</f>
        <v/>
      </c>
      <c r="BP20" s="34" t="str">
        <f t="array" ref="BP20">IFERROR(INDEX($BO$1:$BO$35,SMALL(IF($BO$1:$BO$35&lt;&gt;"",ROW($BO$1:$BO$35)),ROW())),"")</f>
        <v/>
      </c>
      <c r="BR20" s="47" t="str">
        <f>IF('7-2'!K106&lt;&gt;"",'7-2'!K106,"")</f>
        <v/>
      </c>
      <c r="BS20" s="34" t="str">
        <f t="array" ref="BS20">IFERROR(INDEX($BR$1:$BR$35,SMALL(IF($BR$1:$BR$35&lt;&gt;"",ROW($BR$1:$BR$35)),ROW())),"")</f>
        <v/>
      </c>
      <c r="BU20" s="47" t="str">
        <f>IF('7-2'!K111&lt;&gt;"",'7-2'!K111,"")</f>
        <v/>
      </c>
      <c r="BV20" s="34" t="str">
        <f t="array" ref="BV20">IFERROR(INDEX($BU$1:$BU$35,SMALL(IF($BU$1:$BU$35&lt;&gt;"",ROW($BU$1:$BU$35)),ROW())),"")</f>
        <v/>
      </c>
      <c r="BX20" s="47" t="str">
        <f>IF('7-2'!K116&lt;&gt;"",'7-2'!K116,"")</f>
        <v/>
      </c>
      <c r="BY20" s="34" t="str">
        <f t="array" ref="BY20">IFERROR(INDEX($BX$1:$BX$35,SMALL(IF($BX$1:$BX$35&lt;&gt;"",ROW($BX$1:$BX$35)),ROW())),"")</f>
        <v/>
      </c>
    </row>
    <row r="21" spans="2:77" x14ac:dyDescent="0.45">
      <c r="B21" s="7"/>
      <c r="C21" s="351"/>
      <c r="D21" s="361"/>
      <c r="E21" s="527"/>
      <c r="F21" s="361"/>
      <c r="G21" s="361"/>
      <c r="H21" s="316" t="s">
        <v>49</v>
      </c>
      <c r="I21" s="320" t="str">
        <f t="shared" ref="I21:I52" si="0">IF(T4&lt;&gt;"",T4,"")</f>
        <v/>
      </c>
      <c r="J21" s="231"/>
      <c r="K21" s="231"/>
      <c r="L21" s="231"/>
      <c r="M21" s="231"/>
      <c r="N21" s="464"/>
      <c r="O21" s="530"/>
      <c r="P21" s="9"/>
      <c r="Q21" s="28"/>
      <c r="S21" s="47" t="str">
        <f>IF('7-2'!L17&lt;&gt;"",'7-2'!L17,"")</f>
        <v/>
      </c>
      <c r="T21" s="34" t="str">
        <f t="array" ref="T21">IFERROR(INDEX($S$1:$S$35,SMALL(IF($S$1:$S$35&lt;&gt;"",ROW($S$1:$S$35)),ROW())),"")</f>
        <v/>
      </c>
      <c r="V21" s="47" t="str">
        <f>IF('7-2'!L22&lt;&gt;"",'7-2'!L22,"")</f>
        <v/>
      </c>
      <c r="W21" s="34" t="str">
        <f t="array" ref="W21">IFERROR(INDEX($V$1:$V$35,SMALL(IF($V$1:$V$35&lt;&gt;"",ROW($V$1:$V$35)),ROW())),"")</f>
        <v/>
      </c>
      <c r="Y21" s="47" t="str">
        <f>IF('7-2'!L27&lt;&gt;"",'7-2'!L27,"")</f>
        <v/>
      </c>
      <c r="Z21" s="34" t="str">
        <f t="array" ref="Z21">IFERROR(INDEX($Y$1:$Y$35,SMALL(IF($Y$1:$Y$35&lt;&gt;"",ROW($Y$1:$Y$35)),ROW())),"")</f>
        <v/>
      </c>
      <c r="AB21" s="47" t="str">
        <f>IF('7-2'!L32&lt;&gt;"",'7-2'!L32,"")</f>
        <v/>
      </c>
      <c r="AC21" s="34" t="str">
        <f t="array" ref="AC21">IFERROR(INDEX($AB$1:$AB$35,SMALL(IF($AB$1:$AB$35&lt;&gt;"",ROW($AB$1:$AB$35)),ROW())),"")</f>
        <v/>
      </c>
      <c r="AE21" s="47" t="str">
        <f>IF('7-2'!L37&lt;&gt;"",'7-2'!L37,"")</f>
        <v/>
      </c>
      <c r="AF21" s="34" t="str">
        <f t="array" ref="AF21">IFERROR(INDEX($AE$1:$AE$35,SMALL(IF($AE$1:$AE$35&lt;&gt;"",ROW($AE$1:$AE$35)),ROW())),"")</f>
        <v/>
      </c>
      <c r="AH21" s="47" t="str">
        <f>IF('7-2'!L42&lt;&gt;"",'7-2'!L42,"")</f>
        <v/>
      </c>
      <c r="AI21" s="34" t="str">
        <f t="array" ref="AI21">IFERROR(INDEX(AH21:AH69,SMALL(IF(AH21:AH69&lt;&gt;"",ROW(AH21:AH69)),ROW())),"")</f>
        <v/>
      </c>
      <c r="AK21" s="47" t="str">
        <f>IF('7-2'!L47&lt;&gt;"",'7-2'!L47,"")</f>
        <v/>
      </c>
      <c r="AL21" s="34" t="str">
        <f t="array" ref="AL21">IFERROR(INDEX($AK$1:$AK$35,SMALL(IF($AK$1:$AK$35&lt;&gt;"",ROW($AK$1:$AK$35)),ROW())),"")</f>
        <v/>
      </c>
      <c r="AN21" s="47" t="str">
        <f>IF('7-2'!L52&lt;&gt;"",'7-2'!L52,"")</f>
        <v/>
      </c>
      <c r="AO21" s="34" t="str">
        <f t="array" ref="AO21">IFERROR(INDEX($AN$1:$AN$35,SMALL(IF($AN$1:$AN$35&lt;&gt;"",ROW($AN$1:$AN$35)),ROW())),"")</f>
        <v/>
      </c>
      <c r="AQ21" s="47" t="str">
        <f>IF('7-2'!L57&lt;&gt;"",'7-2'!L57,"")</f>
        <v/>
      </c>
      <c r="AR21" s="34" t="str">
        <f t="array" ref="AR21">IFERROR(INDEX($AQ$1:$AQ$35,SMALL(IF($AQ$1:$AQ$35&lt;&gt;"",ROW($AQ$1:$AQ$35)),ROW())),"")</f>
        <v/>
      </c>
      <c r="AT21" s="47" t="str">
        <f>IF('7-2'!L62&lt;&gt;"",'7-2'!L62,"")</f>
        <v/>
      </c>
      <c r="AU21" s="34" t="str">
        <f t="array" ref="AU21">IFERROR(INDEX($AT$1:$AT$35,SMALL(IF($AT$1:$AT$35&lt;&gt;"",ROW($AT$1:$AT$35)),ROW())),"")</f>
        <v/>
      </c>
      <c r="AW21" s="47" t="str">
        <f>IF('7-2'!L67&lt;&gt;"",'7-2'!L67,"")</f>
        <v/>
      </c>
      <c r="AX21" s="34" t="str">
        <f t="array" ref="AX21">IFERROR(INDEX($AW$1:$AW$35,SMALL(IF($AW$1:$AW$35&lt;&gt;"",ROW($AW$1:$AW$35)),ROW())),"")</f>
        <v/>
      </c>
      <c r="AZ21" s="47" t="str">
        <f>IF('7-2'!L72&lt;&gt;"",'7-2'!L72,"")</f>
        <v/>
      </c>
      <c r="BA21" s="34" t="str">
        <f t="array" ref="BA21">IFERROR(INDEX($AZ$1:$AZ$35,SMALL(IF($AZ$1:$AZ$35&lt;&gt;"",ROW($AZ$1:$AZ$35)),ROW())),"")</f>
        <v/>
      </c>
      <c r="BC21" s="47" t="str">
        <f>IF('7-2'!L77&lt;&gt;"",'7-2'!L77,"")</f>
        <v/>
      </c>
      <c r="BD21" s="34" t="str">
        <f t="array" ref="BD21">IFERROR(INDEX($BC$1:$BC$35,SMALL(IF($BC$1:$BC$35&lt;&gt;"",ROW($BC$1:$BC$35)),ROW())),"")</f>
        <v/>
      </c>
      <c r="BF21" s="47" t="str">
        <f>IF('7-2'!L82&lt;&gt;"",'7-2'!L82,"")</f>
        <v/>
      </c>
      <c r="BG21" s="34" t="str">
        <f t="array" ref="BG21">IFERROR(INDEX($BF$1:$BF$35,SMALL(IF($BF$1:$BF$35&lt;&gt;"",ROW($BF$1:$BF$35)),ROW())),"")</f>
        <v/>
      </c>
      <c r="BI21" s="47" t="str">
        <f>IF('7-2'!L87&lt;&gt;"",'7-2'!L87,"")</f>
        <v/>
      </c>
      <c r="BJ21" s="34" t="str">
        <f t="array" ref="BJ21">IFERROR(INDEX($BI$1:$BI$35,SMALL(IF($BI$1:$BI$35&lt;&gt;"",ROW($BI$1:$BI$35)),ROW())),"")</f>
        <v/>
      </c>
      <c r="BL21" s="47" t="str">
        <f>IF('7-2'!L92&lt;&gt;"",'7-2'!L92,"")</f>
        <v/>
      </c>
      <c r="BM21" s="34" t="str">
        <f t="array" ref="BM21">IFERROR(INDEX($BL$1:$BL$35,SMALL(IF($BL$1:$BL$35&lt;&gt;"",ROW($BL$1:$BL$35)),ROW())),"")</f>
        <v/>
      </c>
      <c r="BO21" s="47" t="str">
        <f>IF('7-2'!L97&lt;&gt;"",'7-2'!L97,"")</f>
        <v/>
      </c>
      <c r="BP21" s="34" t="str">
        <f t="array" ref="BP21">IFERROR(INDEX($BO$1:$BO$35,SMALL(IF($BO$1:$BO$35&lt;&gt;"",ROW($BO$1:$BO$35)),ROW())),"")</f>
        <v/>
      </c>
      <c r="BR21" s="47" t="str">
        <f>IF('7-2'!L102&lt;&gt;"",'7-2'!L102,"")</f>
        <v/>
      </c>
      <c r="BS21" s="34" t="str">
        <f t="array" ref="BS21">IFERROR(INDEX($BR$1:$BR$35,SMALL(IF($BR$1:$BR$35&lt;&gt;"",ROW($BR$1:$BR$35)),ROW())),"")</f>
        <v/>
      </c>
      <c r="BU21" s="47" t="str">
        <f>IF('7-2'!L107&lt;&gt;"",'7-2'!L107,"")</f>
        <v/>
      </c>
      <c r="BV21" s="34" t="str">
        <f t="array" ref="BV21">IFERROR(INDEX($BU$1:$BU$35,SMALL(IF($BU$1:$BU$35&lt;&gt;"",ROW($BU$1:$BU$35)),ROW())),"")</f>
        <v/>
      </c>
      <c r="BX21" s="47" t="str">
        <f>IF('7-2'!L112&lt;&gt;"",'7-2'!L112,"")</f>
        <v/>
      </c>
      <c r="BY21" s="34" t="str">
        <f t="array" ref="BY21">IFERROR(INDEX($BX$1:$BX$35,SMALL(IF($BX$1:$BX$35&lt;&gt;"",ROW($BX$1:$BX$35)),ROW())),"")</f>
        <v/>
      </c>
    </row>
    <row r="22" spans="2:77" x14ac:dyDescent="0.45">
      <c r="B22" s="7"/>
      <c r="C22" s="351"/>
      <c r="D22" s="361"/>
      <c r="E22" s="527"/>
      <c r="F22" s="361"/>
      <c r="G22" s="361"/>
      <c r="H22" s="316" t="s">
        <v>50</v>
      </c>
      <c r="I22" s="320" t="str">
        <f t="shared" si="0"/>
        <v/>
      </c>
      <c r="J22" s="231"/>
      <c r="K22" s="231"/>
      <c r="L22" s="231"/>
      <c r="M22" s="231"/>
      <c r="N22" s="464"/>
      <c r="O22" s="530"/>
      <c r="P22" s="9"/>
      <c r="S22" s="47" t="str">
        <f>IF('7-2'!L18&lt;&gt;"",'7-2'!L18,"")</f>
        <v/>
      </c>
      <c r="T22" s="34" t="str">
        <f t="array" ref="T22">IFERROR(INDEX($S$1:$S$35,SMALL(IF($S$1:$S$35&lt;&gt;"",ROW($S$1:$S$35)),ROW())),"")</f>
        <v/>
      </c>
      <c r="V22" s="47" t="str">
        <f>IF('7-2'!L23&lt;&gt;"",'7-2'!L23,"")</f>
        <v/>
      </c>
      <c r="W22" s="34" t="str">
        <f t="array" ref="W22">IFERROR(INDEX($V$1:$V$35,SMALL(IF($V$1:$V$35&lt;&gt;"",ROW($V$1:$V$35)),ROW())),"")</f>
        <v/>
      </c>
      <c r="Y22" s="47" t="str">
        <f>IF('7-2'!L28&lt;&gt;"",'7-2'!L28,"")</f>
        <v/>
      </c>
      <c r="Z22" s="34" t="str">
        <f t="array" ref="Z22">IFERROR(INDEX($Y$1:$Y$35,SMALL(IF($Y$1:$Y$35&lt;&gt;"",ROW($Y$1:$Y$35)),ROW())),"")</f>
        <v/>
      </c>
      <c r="AB22" s="47" t="str">
        <f>IF('7-2'!L33&lt;&gt;"",'7-2'!L33,"")</f>
        <v/>
      </c>
      <c r="AC22" s="34" t="str">
        <f t="array" ref="AC22">IFERROR(INDEX($AB$1:$AB$35,SMALL(IF($AB$1:$AB$35&lt;&gt;"",ROW($AB$1:$AB$35)),ROW())),"")</f>
        <v/>
      </c>
      <c r="AE22" s="47" t="str">
        <f>IF('7-2'!L38&lt;&gt;"",'7-2'!L38,"")</f>
        <v/>
      </c>
      <c r="AF22" s="34" t="str">
        <f t="array" ref="AF22">IFERROR(INDEX($AE$1:$AE$35,SMALL(IF($AE$1:$AE$35&lt;&gt;"",ROW($AE$1:$AE$35)),ROW())),"")</f>
        <v/>
      </c>
      <c r="AH22" s="47" t="str">
        <f>IF('7-2'!L43&lt;&gt;"",'7-2'!L43,"")</f>
        <v/>
      </c>
      <c r="AI22" s="34" t="str">
        <f t="array" ref="AI22">IFERROR(INDEX(AH22:AH70,SMALL(IF(AH22:AH70&lt;&gt;"",ROW(AH22:AH70)),ROW())),"")</f>
        <v/>
      </c>
      <c r="AK22" s="47" t="str">
        <f>IF('7-2'!L48&lt;&gt;"",'7-2'!L48,"")</f>
        <v/>
      </c>
      <c r="AL22" s="34" t="str">
        <f t="array" ref="AL22">IFERROR(INDEX($AK$1:$AK$35,SMALL(IF($AK$1:$AK$35&lt;&gt;"",ROW($AK$1:$AK$35)),ROW())),"")</f>
        <v/>
      </c>
      <c r="AN22" s="47" t="str">
        <f>IF('7-2'!L53&lt;&gt;"",'7-2'!L53,"")</f>
        <v/>
      </c>
      <c r="AO22" s="34" t="str">
        <f t="array" ref="AO22">IFERROR(INDEX($AN$1:$AN$35,SMALL(IF($AN$1:$AN$35&lt;&gt;"",ROW($AN$1:$AN$35)),ROW())),"")</f>
        <v/>
      </c>
      <c r="AQ22" s="47" t="str">
        <f>IF('7-2'!L58&lt;&gt;"",'7-2'!L58,"")</f>
        <v/>
      </c>
      <c r="AR22" s="34" t="str">
        <f t="array" ref="AR22">IFERROR(INDEX($AQ$1:$AQ$35,SMALL(IF($AQ$1:$AQ$35&lt;&gt;"",ROW($AQ$1:$AQ$35)),ROW())),"")</f>
        <v/>
      </c>
      <c r="AT22" s="47" t="str">
        <f>IF('7-2'!L63&lt;&gt;"",'7-2'!L63,"")</f>
        <v/>
      </c>
      <c r="AU22" s="34" t="str">
        <f t="array" ref="AU22">IFERROR(INDEX($AT$1:$AT$35,SMALL(IF($AT$1:$AT$35&lt;&gt;"",ROW($AT$1:$AT$35)),ROW())),"")</f>
        <v/>
      </c>
      <c r="AW22" s="47" t="str">
        <f>IF('7-2'!L68&lt;&gt;"",'7-2'!L68,"")</f>
        <v/>
      </c>
      <c r="AX22" s="34" t="str">
        <f t="array" ref="AX22">IFERROR(INDEX($AW$1:$AW$35,SMALL(IF($AW$1:$AW$35&lt;&gt;"",ROW($AW$1:$AW$35)),ROW())),"")</f>
        <v/>
      </c>
      <c r="AZ22" s="47" t="str">
        <f>IF('7-2'!L73&lt;&gt;"",'7-2'!L73,"")</f>
        <v/>
      </c>
      <c r="BA22" s="34" t="str">
        <f t="array" ref="BA22">IFERROR(INDEX($AZ$1:$AZ$35,SMALL(IF($AZ$1:$AZ$35&lt;&gt;"",ROW($AZ$1:$AZ$35)),ROW())),"")</f>
        <v/>
      </c>
      <c r="BC22" s="47" t="str">
        <f>IF('7-2'!L78&lt;&gt;"",'7-2'!L78,"")</f>
        <v/>
      </c>
      <c r="BD22" s="34" t="str">
        <f t="array" ref="BD22">IFERROR(INDEX($BC$1:$BC$35,SMALL(IF($BC$1:$BC$35&lt;&gt;"",ROW($BC$1:$BC$35)),ROW())),"")</f>
        <v/>
      </c>
      <c r="BF22" s="47" t="str">
        <f>IF('7-2'!L83&lt;&gt;"",'7-2'!L83,"")</f>
        <v/>
      </c>
      <c r="BG22" s="34" t="str">
        <f t="array" ref="BG22">IFERROR(INDEX($BF$1:$BF$35,SMALL(IF($BF$1:$BF$35&lt;&gt;"",ROW($BF$1:$BF$35)),ROW())),"")</f>
        <v/>
      </c>
      <c r="BI22" s="47" t="str">
        <f>IF('7-2'!L88&lt;&gt;"",'7-2'!L88,"")</f>
        <v/>
      </c>
      <c r="BJ22" s="34" t="str">
        <f t="array" ref="BJ22">IFERROR(INDEX($BI$1:$BI$35,SMALL(IF($BI$1:$BI$35&lt;&gt;"",ROW($BI$1:$BI$35)),ROW())),"")</f>
        <v/>
      </c>
      <c r="BL22" s="47" t="str">
        <f>IF('7-2'!L93&lt;&gt;"",'7-2'!L93,"")</f>
        <v/>
      </c>
      <c r="BM22" s="34" t="str">
        <f t="array" ref="BM22">IFERROR(INDEX($BL$1:$BL$35,SMALL(IF($BL$1:$BL$35&lt;&gt;"",ROW($BL$1:$BL$35)),ROW())),"")</f>
        <v/>
      </c>
      <c r="BO22" s="47" t="str">
        <f>IF('7-2'!L98&lt;&gt;"",'7-2'!L98,"")</f>
        <v/>
      </c>
      <c r="BP22" s="34" t="str">
        <f t="array" ref="BP22">IFERROR(INDEX($BO$1:$BO$35,SMALL(IF($BO$1:$BO$35&lt;&gt;"",ROW($BO$1:$BO$35)),ROW())),"")</f>
        <v/>
      </c>
      <c r="BR22" s="47" t="str">
        <f>IF('7-2'!L103&lt;&gt;"",'7-2'!L103,"")</f>
        <v/>
      </c>
      <c r="BS22" s="34" t="str">
        <f t="array" ref="BS22">IFERROR(INDEX($BR$1:$BR$35,SMALL(IF($BR$1:$BR$35&lt;&gt;"",ROW($BR$1:$BR$35)),ROW())),"")</f>
        <v/>
      </c>
      <c r="BU22" s="47" t="str">
        <f>IF('7-2'!L108&lt;&gt;"",'7-2'!L108,"")</f>
        <v/>
      </c>
      <c r="BV22" s="34" t="str">
        <f t="array" ref="BV22">IFERROR(INDEX($BU$1:$BU$35,SMALL(IF($BU$1:$BU$35&lt;&gt;"",ROW($BU$1:$BU$35)),ROW())),"")</f>
        <v/>
      </c>
      <c r="BX22" s="47" t="str">
        <f>IF('7-2'!L113&lt;&gt;"",'7-2'!L113,"")</f>
        <v/>
      </c>
      <c r="BY22" s="34" t="str">
        <f t="array" ref="BY22">IFERROR(INDEX($BX$1:$BX$35,SMALL(IF($BX$1:$BX$35&lt;&gt;"",ROW($BX$1:$BX$35)),ROW())),"")</f>
        <v/>
      </c>
    </row>
    <row r="23" spans="2:77" x14ac:dyDescent="0.45">
      <c r="B23" s="7"/>
      <c r="C23" s="351"/>
      <c r="D23" s="361"/>
      <c r="E23" s="527"/>
      <c r="F23" s="361"/>
      <c r="G23" s="361"/>
      <c r="H23" s="316" t="s">
        <v>51</v>
      </c>
      <c r="I23" s="320" t="str">
        <f t="shared" si="0"/>
        <v/>
      </c>
      <c r="J23" s="231"/>
      <c r="K23" s="231"/>
      <c r="L23" s="231"/>
      <c r="M23" s="231"/>
      <c r="N23" s="464"/>
      <c r="O23" s="530"/>
      <c r="P23" s="9"/>
      <c r="S23" s="47" t="str">
        <f>IF('7-2'!L19&lt;&gt;"",'7-2'!L19,"")</f>
        <v/>
      </c>
      <c r="T23" s="34" t="str">
        <f t="array" ref="T23">IFERROR(INDEX($S$1:$S$35,SMALL(IF($S$1:$S$35&lt;&gt;"",ROW($S$1:$S$35)),ROW())),"")</f>
        <v/>
      </c>
      <c r="V23" s="47" t="str">
        <f>IF('7-2'!L24&lt;&gt;"",'7-2'!L24,"")</f>
        <v/>
      </c>
      <c r="W23" s="34" t="str">
        <f t="array" ref="W23">IFERROR(INDEX($V$1:$V$35,SMALL(IF($V$1:$V$35&lt;&gt;"",ROW($V$1:$V$35)),ROW())),"")</f>
        <v/>
      </c>
      <c r="Y23" s="47" t="str">
        <f>IF('7-2'!L29&lt;&gt;"",'7-2'!L29,"")</f>
        <v/>
      </c>
      <c r="Z23" s="34" t="str">
        <f t="array" ref="Z23">IFERROR(INDEX($Y$1:$Y$35,SMALL(IF($Y$1:$Y$35&lt;&gt;"",ROW($Y$1:$Y$35)),ROW())),"")</f>
        <v/>
      </c>
      <c r="AB23" s="47" t="str">
        <f>IF('7-2'!L34&lt;&gt;"",'7-2'!L34,"")</f>
        <v/>
      </c>
      <c r="AC23" s="34" t="str">
        <f t="array" ref="AC23">IFERROR(INDEX($AB$1:$AB$35,SMALL(IF($AB$1:$AB$35&lt;&gt;"",ROW($AB$1:$AB$35)),ROW())),"")</f>
        <v/>
      </c>
      <c r="AE23" s="47" t="str">
        <f>IF('7-2'!L39&lt;&gt;"",'7-2'!L39,"")</f>
        <v/>
      </c>
      <c r="AF23" s="34" t="str">
        <f t="array" ref="AF23">IFERROR(INDEX($AE$1:$AE$35,SMALL(IF($AE$1:$AE$35&lt;&gt;"",ROW($AE$1:$AE$35)),ROW())),"")</f>
        <v/>
      </c>
      <c r="AH23" s="47" t="str">
        <f>IF('7-2'!L44&lt;&gt;"",'7-2'!L44,"")</f>
        <v/>
      </c>
      <c r="AI23" s="34" t="str">
        <f t="array" ref="AI23">IFERROR(INDEX(AH23:AH71,SMALL(IF(AH23:AH71&lt;&gt;"",ROW(AH23:AH71)),ROW())),"")</f>
        <v/>
      </c>
      <c r="AK23" s="47" t="str">
        <f>IF('7-2'!L49&lt;&gt;"",'7-2'!L49,"")</f>
        <v/>
      </c>
      <c r="AL23" s="34" t="str">
        <f t="array" ref="AL23">IFERROR(INDEX($AK$1:$AK$35,SMALL(IF($AK$1:$AK$35&lt;&gt;"",ROW($AK$1:$AK$35)),ROW())),"")</f>
        <v/>
      </c>
      <c r="AN23" s="47" t="str">
        <f>IF('7-2'!L54&lt;&gt;"",'7-2'!L54,"")</f>
        <v/>
      </c>
      <c r="AO23" s="34" t="str">
        <f t="array" ref="AO23">IFERROR(INDEX($AN$1:$AN$35,SMALL(IF($AN$1:$AN$35&lt;&gt;"",ROW($AN$1:$AN$35)),ROW())),"")</f>
        <v/>
      </c>
      <c r="AQ23" s="47" t="str">
        <f>IF('7-2'!L59&lt;&gt;"",'7-2'!L59,"")</f>
        <v/>
      </c>
      <c r="AR23" s="34" t="str">
        <f t="array" ref="AR23">IFERROR(INDEX($AQ$1:$AQ$35,SMALL(IF($AQ$1:$AQ$35&lt;&gt;"",ROW($AQ$1:$AQ$35)),ROW())),"")</f>
        <v/>
      </c>
      <c r="AT23" s="47" t="str">
        <f>IF('7-2'!L64&lt;&gt;"",'7-2'!L64,"")</f>
        <v/>
      </c>
      <c r="AU23" s="34" t="str">
        <f t="array" ref="AU23">IFERROR(INDEX($AT$1:$AT$35,SMALL(IF($AT$1:$AT$35&lt;&gt;"",ROW($AT$1:$AT$35)),ROW())),"")</f>
        <v/>
      </c>
      <c r="AW23" s="47" t="str">
        <f>IF('7-2'!L69&lt;&gt;"",'7-2'!L69,"")</f>
        <v/>
      </c>
      <c r="AX23" s="34" t="str">
        <f t="array" ref="AX23">IFERROR(INDEX($AW$1:$AW$35,SMALL(IF($AW$1:$AW$35&lt;&gt;"",ROW($AW$1:$AW$35)),ROW())),"")</f>
        <v/>
      </c>
      <c r="AZ23" s="47" t="str">
        <f>IF('7-2'!L74&lt;&gt;"",'7-2'!L74,"")</f>
        <v/>
      </c>
      <c r="BA23" s="34" t="str">
        <f t="array" ref="BA23">IFERROR(INDEX($AZ$1:$AZ$35,SMALL(IF($AZ$1:$AZ$35&lt;&gt;"",ROW($AZ$1:$AZ$35)),ROW())),"")</f>
        <v/>
      </c>
      <c r="BC23" s="47" t="str">
        <f>IF('7-2'!L79&lt;&gt;"",'7-2'!L79,"")</f>
        <v/>
      </c>
      <c r="BD23" s="34" t="str">
        <f t="array" ref="BD23">IFERROR(INDEX($BC$1:$BC$35,SMALL(IF($BC$1:$BC$35&lt;&gt;"",ROW($BC$1:$BC$35)),ROW())),"")</f>
        <v/>
      </c>
      <c r="BF23" s="47" t="str">
        <f>IF('7-2'!L84&lt;&gt;"",'7-2'!L84,"")</f>
        <v/>
      </c>
      <c r="BG23" s="34" t="str">
        <f t="array" ref="BG23">IFERROR(INDEX($BF$1:$BF$35,SMALL(IF($BF$1:$BF$35&lt;&gt;"",ROW($BF$1:$BF$35)),ROW())),"")</f>
        <v/>
      </c>
      <c r="BI23" s="47" t="str">
        <f>IF('7-2'!L89&lt;&gt;"",'7-2'!L89,"")</f>
        <v/>
      </c>
      <c r="BJ23" s="34" t="str">
        <f t="array" ref="BJ23">IFERROR(INDEX($BI$1:$BI$35,SMALL(IF($BI$1:$BI$35&lt;&gt;"",ROW($BI$1:$BI$35)),ROW())),"")</f>
        <v/>
      </c>
      <c r="BL23" s="47" t="str">
        <f>IF('7-2'!L94&lt;&gt;"",'7-2'!L94,"")</f>
        <v/>
      </c>
      <c r="BM23" s="34" t="str">
        <f t="array" ref="BM23">IFERROR(INDEX($BL$1:$BL$35,SMALL(IF($BL$1:$BL$35&lt;&gt;"",ROW($BL$1:$BL$35)),ROW())),"")</f>
        <v/>
      </c>
      <c r="BO23" s="47" t="str">
        <f>IF('7-2'!L99&lt;&gt;"",'7-2'!L99,"")</f>
        <v/>
      </c>
      <c r="BP23" s="34" t="str">
        <f t="array" ref="BP23">IFERROR(INDEX($BO$1:$BO$35,SMALL(IF($BO$1:$BO$35&lt;&gt;"",ROW($BO$1:$BO$35)),ROW())),"")</f>
        <v/>
      </c>
      <c r="BR23" s="47" t="str">
        <f>IF('7-2'!L104&lt;&gt;"",'7-2'!L104,"")</f>
        <v/>
      </c>
      <c r="BS23" s="34" t="str">
        <f t="array" ref="BS23">IFERROR(INDEX($BR$1:$BR$35,SMALL(IF($BR$1:$BR$35&lt;&gt;"",ROW($BR$1:$BR$35)),ROW())),"")</f>
        <v/>
      </c>
      <c r="BU23" s="47" t="str">
        <f>IF('7-2'!L109&lt;&gt;"",'7-2'!L109,"")</f>
        <v/>
      </c>
      <c r="BV23" s="34" t="str">
        <f t="array" ref="BV23">IFERROR(INDEX($BU$1:$BU$35,SMALL(IF($BU$1:$BU$35&lt;&gt;"",ROW($BU$1:$BU$35)),ROW())),"")</f>
        <v/>
      </c>
      <c r="BX23" s="47" t="str">
        <f>IF('7-2'!L114&lt;&gt;"",'7-2'!L114,"")</f>
        <v/>
      </c>
      <c r="BY23" s="34" t="str">
        <f t="array" ref="BY23">IFERROR(INDEX($BX$1:$BX$35,SMALL(IF($BX$1:$BX$35&lt;&gt;"",ROW($BX$1:$BX$35)),ROW())),"")</f>
        <v/>
      </c>
    </row>
    <row r="24" spans="2:77" x14ac:dyDescent="0.45">
      <c r="B24" s="7"/>
      <c r="C24" s="351"/>
      <c r="D24" s="361"/>
      <c r="E24" s="527"/>
      <c r="F24" s="361"/>
      <c r="G24" s="361"/>
      <c r="H24" s="316" t="s">
        <v>52</v>
      </c>
      <c r="I24" s="320" t="str">
        <f t="shared" si="0"/>
        <v/>
      </c>
      <c r="J24" s="231"/>
      <c r="K24" s="231"/>
      <c r="L24" s="231"/>
      <c r="M24" s="231"/>
      <c r="N24" s="464"/>
      <c r="O24" s="530"/>
      <c r="P24" s="9"/>
      <c r="S24" s="47" t="str">
        <f>IF('7-2'!L20&lt;&gt;"",'7-2'!L20,"")</f>
        <v/>
      </c>
      <c r="T24" s="34" t="str">
        <f t="array" ref="T24">IFERROR(INDEX($S$1:$S$35,SMALL(IF($S$1:$S$35&lt;&gt;"",ROW($S$1:$S$35)),ROW())),"")</f>
        <v/>
      </c>
      <c r="V24" s="47" t="str">
        <f>IF('7-2'!L25&lt;&gt;"",'7-2'!L25,"")</f>
        <v/>
      </c>
      <c r="W24" s="34" t="str">
        <f t="array" ref="W24">IFERROR(INDEX($V$1:$V$35,SMALL(IF($V$1:$V$35&lt;&gt;"",ROW($V$1:$V$35)),ROW())),"")</f>
        <v/>
      </c>
      <c r="Y24" s="47" t="str">
        <f>IF('7-2'!L30&lt;&gt;"",'7-2'!L30,"")</f>
        <v/>
      </c>
      <c r="Z24" s="34" t="str">
        <f t="array" ref="Z24">IFERROR(INDEX($Y$1:$Y$35,SMALL(IF($Y$1:$Y$35&lt;&gt;"",ROW($Y$1:$Y$35)),ROW())),"")</f>
        <v/>
      </c>
      <c r="AB24" s="47" t="str">
        <f>IF('7-2'!L35&lt;&gt;"",'7-2'!L35,"")</f>
        <v/>
      </c>
      <c r="AC24" s="34" t="str">
        <f t="array" ref="AC24">IFERROR(INDEX($AB$1:$AB$35,SMALL(IF($AB$1:$AB$35&lt;&gt;"",ROW($AB$1:$AB$35)),ROW())),"")</f>
        <v/>
      </c>
      <c r="AE24" s="47" t="str">
        <f>IF('7-2'!L40&lt;&gt;"",'7-2'!L40,"")</f>
        <v/>
      </c>
      <c r="AF24" s="34" t="str">
        <f t="array" ref="AF24">IFERROR(INDEX($AE$1:$AE$35,SMALL(IF($AE$1:$AE$35&lt;&gt;"",ROW($AE$1:$AE$35)),ROW())),"")</f>
        <v/>
      </c>
      <c r="AH24" s="47" t="str">
        <f>IF('7-2'!L45&lt;&gt;"",'7-2'!L45,"")</f>
        <v/>
      </c>
      <c r="AI24" s="34" t="str">
        <f t="array" ref="AI24">IFERROR(INDEX(AH24:AH72,SMALL(IF(AH24:AH72&lt;&gt;"",ROW(AH24:AH72)),ROW())),"")</f>
        <v/>
      </c>
      <c r="AK24" s="47" t="str">
        <f>IF('7-2'!L50&lt;&gt;"",'7-2'!L50,"")</f>
        <v/>
      </c>
      <c r="AL24" s="34" t="str">
        <f t="array" ref="AL24">IFERROR(INDEX($AK$1:$AK$35,SMALL(IF($AK$1:$AK$35&lt;&gt;"",ROW($AK$1:$AK$35)),ROW())),"")</f>
        <v/>
      </c>
      <c r="AN24" s="47" t="str">
        <f>IF('7-2'!L55&lt;&gt;"",'7-2'!L55,"")</f>
        <v/>
      </c>
      <c r="AO24" s="34" t="str">
        <f t="array" ref="AO24">IFERROR(INDEX($AN$1:$AN$35,SMALL(IF($AN$1:$AN$35&lt;&gt;"",ROW($AN$1:$AN$35)),ROW())),"")</f>
        <v/>
      </c>
      <c r="AQ24" s="47" t="str">
        <f>IF('7-2'!L60&lt;&gt;"",'7-2'!L60,"")</f>
        <v/>
      </c>
      <c r="AR24" s="34" t="str">
        <f t="array" ref="AR24">IFERROR(INDEX($AQ$1:$AQ$35,SMALL(IF($AQ$1:$AQ$35&lt;&gt;"",ROW($AQ$1:$AQ$35)),ROW())),"")</f>
        <v/>
      </c>
      <c r="AT24" s="47" t="str">
        <f>IF('7-2'!L65&lt;&gt;"",'7-2'!L65,"")</f>
        <v/>
      </c>
      <c r="AU24" s="34" t="str">
        <f t="array" ref="AU24">IFERROR(INDEX($AT$1:$AT$35,SMALL(IF($AT$1:$AT$35&lt;&gt;"",ROW($AT$1:$AT$35)),ROW())),"")</f>
        <v/>
      </c>
      <c r="AW24" s="47" t="str">
        <f>IF('7-2'!L70&lt;&gt;"",'7-2'!L70,"")</f>
        <v/>
      </c>
      <c r="AX24" s="34" t="str">
        <f t="array" ref="AX24">IFERROR(INDEX($AW$1:$AW$35,SMALL(IF($AW$1:$AW$35&lt;&gt;"",ROW($AW$1:$AW$35)),ROW())),"")</f>
        <v/>
      </c>
      <c r="AZ24" s="47" t="str">
        <f>IF('7-2'!L75&lt;&gt;"",'7-2'!L75,"")</f>
        <v/>
      </c>
      <c r="BA24" s="34" t="str">
        <f t="array" ref="BA24">IFERROR(INDEX($AZ$1:$AZ$35,SMALL(IF($AZ$1:$AZ$35&lt;&gt;"",ROW($AZ$1:$AZ$35)),ROW())),"")</f>
        <v/>
      </c>
      <c r="BC24" s="47" t="str">
        <f>IF('7-2'!L80&lt;&gt;"",'7-2'!L80,"")</f>
        <v/>
      </c>
      <c r="BD24" s="34" t="str">
        <f t="array" ref="BD24">IFERROR(INDEX($BC$1:$BC$35,SMALL(IF($BC$1:$BC$35&lt;&gt;"",ROW($BC$1:$BC$35)),ROW())),"")</f>
        <v/>
      </c>
      <c r="BF24" s="47" t="str">
        <f>IF('7-2'!L85&lt;&gt;"",'7-2'!L85,"")</f>
        <v/>
      </c>
      <c r="BG24" s="34" t="str">
        <f t="array" ref="BG24">IFERROR(INDEX($BF$1:$BF$35,SMALL(IF($BF$1:$BF$35&lt;&gt;"",ROW($BF$1:$BF$35)),ROW())),"")</f>
        <v/>
      </c>
      <c r="BI24" s="47" t="str">
        <f>IF('7-2'!L90&lt;&gt;"",'7-2'!L90,"")</f>
        <v/>
      </c>
      <c r="BJ24" s="34" t="str">
        <f t="array" ref="BJ24">IFERROR(INDEX($BI$1:$BI$35,SMALL(IF($BI$1:$BI$35&lt;&gt;"",ROW($BI$1:$BI$35)),ROW())),"")</f>
        <v/>
      </c>
      <c r="BL24" s="47" t="str">
        <f>IF('7-2'!L95&lt;&gt;"",'7-2'!L95,"")</f>
        <v/>
      </c>
      <c r="BM24" s="34" t="str">
        <f t="array" ref="BM24">IFERROR(INDEX($BL$1:$BL$35,SMALL(IF($BL$1:$BL$35&lt;&gt;"",ROW($BL$1:$BL$35)),ROW())),"")</f>
        <v/>
      </c>
      <c r="BO24" s="47" t="str">
        <f>IF('7-2'!L100&lt;&gt;"",'7-2'!L100,"")</f>
        <v/>
      </c>
      <c r="BP24" s="34" t="str">
        <f t="array" ref="BP24">IFERROR(INDEX($BO$1:$BO$35,SMALL(IF($BO$1:$BO$35&lt;&gt;"",ROW($BO$1:$BO$35)),ROW())),"")</f>
        <v/>
      </c>
      <c r="BR24" s="47" t="str">
        <f>IF('7-2'!L105&lt;&gt;"",'7-2'!L105,"")</f>
        <v/>
      </c>
      <c r="BS24" s="34" t="str">
        <f t="array" ref="BS24">IFERROR(INDEX($BR$1:$BR$35,SMALL(IF($BR$1:$BR$35&lt;&gt;"",ROW($BR$1:$BR$35)),ROW())),"")</f>
        <v/>
      </c>
      <c r="BU24" s="47" t="str">
        <f>IF('7-2'!L110&lt;&gt;"",'7-2'!L110,"")</f>
        <v/>
      </c>
      <c r="BV24" s="34" t="str">
        <f t="array" ref="BV24">IFERROR(INDEX($BU$1:$BU$35,SMALL(IF($BU$1:$BU$35&lt;&gt;"",ROW($BU$1:$BU$35)),ROW())),"")</f>
        <v/>
      </c>
      <c r="BX24" s="47" t="str">
        <f>IF('7-2'!L115&lt;&gt;"",'7-2'!L115,"")</f>
        <v/>
      </c>
      <c r="BY24" s="34" t="str">
        <f t="array" ref="BY24">IFERROR(INDEX($BX$1:$BX$35,SMALL(IF($BX$1:$BX$35&lt;&gt;"",ROW($BX$1:$BX$35)),ROW())),"")</f>
        <v/>
      </c>
    </row>
    <row r="25" spans="2:77" x14ac:dyDescent="0.45">
      <c r="B25" s="7"/>
      <c r="C25" s="351"/>
      <c r="D25" s="361"/>
      <c r="E25" s="527"/>
      <c r="F25" s="361"/>
      <c r="G25" s="361"/>
      <c r="H25" s="316" t="s">
        <v>53</v>
      </c>
      <c r="I25" s="320" t="str">
        <f t="shared" si="0"/>
        <v/>
      </c>
      <c r="J25" s="231"/>
      <c r="K25" s="231"/>
      <c r="L25" s="231"/>
      <c r="M25" s="231"/>
      <c r="N25" s="464"/>
      <c r="O25" s="530"/>
      <c r="P25" s="9"/>
      <c r="S25" s="47" t="str">
        <f>IF('7-2'!L21&lt;&gt;"",'7-2'!L21,"")</f>
        <v/>
      </c>
      <c r="T25" s="34" t="str">
        <f t="array" ref="T25">IFERROR(INDEX($S$1:$S$35,SMALL(IF($S$1:$S$35&lt;&gt;"",ROW($S$1:$S$35)),ROW())),"")</f>
        <v/>
      </c>
      <c r="V25" s="47" t="str">
        <f>IF('7-2'!L26&lt;&gt;"",'7-2'!L26,"")</f>
        <v/>
      </c>
      <c r="W25" s="34" t="str">
        <f t="array" ref="W25">IFERROR(INDEX($V$1:$V$35,SMALL(IF($V$1:$V$35&lt;&gt;"",ROW($V$1:$V$35)),ROW())),"")</f>
        <v/>
      </c>
      <c r="Y25" s="47" t="str">
        <f>IF('7-2'!L31&lt;&gt;"",'7-2'!L31,"")</f>
        <v/>
      </c>
      <c r="Z25" s="34" t="str">
        <f t="array" ref="Z25">IFERROR(INDEX($Y$1:$Y$35,SMALL(IF($Y$1:$Y$35&lt;&gt;"",ROW($Y$1:$Y$35)),ROW())),"")</f>
        <v/>
      </c>
      <c r="AB25" s="47" t="str">
        <f>IF('7-2'!L36&lt;&gt;"",'7-2'!L36,"")</f>
        <v/>
      </c>
      <c r="AC25" s="34" t="str">
        <f t="array" ref="AC25">IFERROR(INDEX($AB$1:$AB$35,SMALL(IF($AB$1:$AB$35&lt;&gt;"",ROW($AB$1:$AB$35)),ROW())),"")</f>
        <v/>
      </c>
      <c r="AE25" s="47" t="str">
        <f>IF('7-2'!L41&lt;&gt;"",'7-2'!L41,"")</f>
        <v/>
      </c>
      <c r="AF25" s="34" t="str">
        <f t="array" ref="AF25">IFERROR(INDEX($AE$1:$AE$35,SMALL(IF($AE$1:$AE$35&lt;&gt;"",ROW($AE$1:$AE$35)),ROW())),"")</f>
        <v/>
      </c>
      <c r="AH25" s="47" t="str">
        <f>IF('7-2'!L46&lt;&gt;"",'7-2'!L46,"")</f>
        <v/>
      </c>
      <c r="AI25" s="34" t="str">
        <f t="array" ref="AI25">IFERROR(INDEX(AH25:AH73,SMALL(IF(AH25:AH73&lt;&gt;"",ROW(AH25:AH73)),ROW())),"")</f>
        <v/>
      </c>
      <c r="AK25" s="47" t="str">
        <f>IF('7-2'!L51&lt;&gt;"",'7-2'!L51,"")</f>
        <v/>
      </c>
      <c r="AL25" s="34" t="str">
        <f t="array" ref="AL25">IFERROR(INDEX($AK$1:$AK$35,SMALL(IF($AK$1:$AK$35&lt;&gt;"",ROW($AK$1:$AK$35)),ROW())),"")</f>
        <v/>
      </c>
      <c r="AN25" s="47" t="str">
        <f>IF('7-2'!L56&lt;&gt;"",'7-2'!L56,"")</f>
        <v/>
      </c>
      <c r="AO25" s="34" t="str">
        <f t="array" ref="AO25">IFERROR(INDEX($AN$1:$AN$35,SMALL(IF($AN$1:$AN$35&lt;&gt;"",ROW($AN$1:$AN$35)),ROW())),"")</f>
        <v/>
      </c>
      <c r="AQ25" s="47" t="str">
        <f>IF('7-2'!L61&lt;&gt;"",'7-2'!L61,"")</f>
        <v/>
      </c>
      <c r="AR25" s="34" t="str">
        <f t="array" ref="AR25">IFERROR(INDEX($AQ$1:$AQ$35,SMALL(IF($AQ$1:$AQ$35&lt;&gt;"",ROW($AQ$1:$AQ$35)),ROW())),"")</f>
        <v/>
      </c>
      <c r="AT25" s="47" t="str">
        <f>IF('7-2'!L66&lt;&gt;"",'7-2'!L66,"")</f>
        <v/>
      </c>
      <c r="AU25" s="34" t="str">
        <f t="array" ref="AU25">IFERROR(INDEX($AT$1:$AT$35,SMALL(IF($AT$1:$AT$35&lt;&gt;"",ROW($AT$1:$AT$35)),ROW())),"")</f>
        <v/>
      </c>
      <c r="AW25" s="47" t="str">
        <f>IF('7-2'!L71&lt;&gt;"",'7-2'!L71,"")</f>
        <v/>
      </c>
      <c r="AX25" s="34" t="str">
        <f t="array" ref="AX25">IFERROR(INDEX($AW$1:$AW$35,SMALL(IF($AW$1:$AW$35&lt;&gt;"",ROW($AW$1:$AW$35)),ROW())),"")</f>
        <v/>
      </c>
      <c r="AZ25" s="47" t="str">
        <f>IF('7-2'!L76&lt;&gt;"",'7-2'!L76,"")</f>
        <v/>
      </c>
      <c r="BA25" s="34" t="str">
        <f t="array" ref="BA25">IFERROR(INDEX($AZ$1:$AZ$35,SMALL(IF($AZ$1:$AZ$35&lt;&gt;"",ROW($AZ$1:$AZ$35)),ROW())),"")</f>
        <v/>
      </c>
      <c r="BC25" s="47" t="str">
        <f>IF('7-2'!L81&lt;&gt;"",'7-2'!L81,"")</f>
        <v/>
      </c>
      <c r="BD25" s="34" t="str">
        <f t="array" ref="BD25">IFERROR(INDEX($BC$1:$BC$35,SMALL(IF($BC$1:$BC$35&lt;&gt;"",ROW($BC$1:$BC$35)),ROW())),"")</f>
        <v/>
      </c>
      <c r="BF25" s="47" t="str">
        <f>IF('7-2'!L86&lt;&gt;"",'7-2'!L86,"")</f>
        <v/>
      </c>
      <c r="BG25" s="34" t="str">
        <f t="array" ref="BG25">IFERROR(INDEX($BF$1:$BF$35,SMALL(IF($BF$1:$BF$35&lt;&gt;"",ROW($BF$1:$BF$35)),ROW())),"")</f>
        <v/>
      </c>
      <c r="BI25" s="47" t="str">
        <f>IF('7-2'!L91&lt;&gt;"",'7-2'!L91,"")</f>
        <v/>
      </c>
      <c r="BJ25" s="34" t="str">
        <f t="array" ref="BJ25">IFERROR(INDEX($BI$1:$BI$35,SMALL(IF($BI$1:$BI$35&lt;&gt;"",ROW($BI$1:$BI$35)),ROW())),"")</f>
        <v/>
      </c>
      <c r="BL25" s="47" t="str">
        <f>IF('7-2'!L96&lt;&gt;"",'7-2'!L96,"")</f>
        <v/>
      </c>
      <c r="BM25" s="34" t="str">
        <f t="array" ref="BM25">IFERROR(INDEX($BL$1:$BL$35,SMALL(IF($BL$1:$BL$35&lt;&gt;"",ROW($BL$1:$BL$35)),ROW())),"")</f>
        <v/>
      </c>
      <c r="BO25" s="47" t="str">
        <f>IF('7-2'!L101&lt;&gt;"",'7-2'!L101,"")</f>
        <v/>
      </c>
      <c r="BP25" s="34" t="str">
        <f t="array" ref="BP25">IFERROR(INDEX($BO$1:$BO$35,SMALL(IF($BO$1:$BO$35&lt;&gt;"",ROW($BO$1:$BO$35)),ROW())),"")</f>
        <v/>
      </c>
      <c r="BR25" s="47" t="str">
        <f>IF('7-2'!L106&lt;&gt;"",'7-2'!L106,"")</f>
        <v/>
      </c>
      <c r="BS25" s="34" t="str">
        <f t="array" ref="BS25">IFERROR(INDEX($BR$1:$BR$35,SMALL(IF($BR$1:$BR$35&lt;&gt;"",ROW($BR$1:$BR$35)),ROW())),"")</f>
        <v/>
      </c>
      <c r="BU25" s="47" t="str">
        <f>IF('7-2'!L111&lt;&gt;"",'7-2'!L111,"")</f>
        <v/>
      </c>
      <c r="BV25" s="34" t="str">
        <f t="array" ref="BV25">IFERROR(INDEX($BU$1:$BU$35,SMALL(IF($BU$1:$BU$35&lt;&gt;"",ROW($BU$1:$BU$35)),ROW())),"")</f>
        <v/>
      </c>
      <c r="BX25" s="47" t="str">
        <f>IF('7-2'!L116&lt;&gt;"",'7-2'!L116,"")</f>
        <v/>
      </c>
      <c r="BY25" s="34" t="str">
        <f t="array" ref="BY25">IFERROR(INDEX($BX$1:$BX$35,SMALL(IF($BX$1:$BX$35&lt;&gt;"",ROW($BX$1:$BX$35)),ROW())),"")</f>
        <v/>
      </c>
    </row>
    <row r="26" spans="2:77" x14ac:dyDescent="0.45">
      <c r="B26" s="7"/>
      <c r="C26" s="351"/>
      <c r="D26" s="361"/>
      <c r="E26" s="527"/>
      <c r="F26" s="361"/>
      <c r="G26" s="361"/>
      <c r="H26" s="316" t="s">
        <v>54</v>
      </c>
      <c r="I26" s="320" t="str">
        <f t="shared" si="0"/>
        <v/>
      </c>
      <c r="J26" s="231"/>
      <c r="K26" s="231"/>
      <c r="L26" s="231"/>
      <c r="M26" s="231"/>
      <c r="N26" s="464"/>
      <c r="O26" s="530"/>
      <c r="P26" s="9"/>
      <c r="S26" s="47" t="str">
        <f>IF('7-2'!M17&lt;&gt;"",'7-2'!M17,"")</f>
        <v/>
      </c>
      <c r="T26" s="34" t="str">
        <f t="array" ref="T26">IFERROR(INDEX($S$1:$S$35,SMALL(IF($S$1:$S$35&lt;&gt;"",ROW($S$1:$S$35)),ROW())),"")</f>
        <v/>
      </c>
      <c r="V26" s="47" t="str">
        <f>IF('7-2'!M22&lt;&gt;"",'7-2'!M22,"")</f>
        <v/>
      </c>
      <c r="W26" s="34" t="str">
        <f t="array" ref="W26">IFERROR(INDEX($V$1:$V$35,SMALL(IF($V$1:$V$35&lt;&gt;"",ROW($V$1:$V$35)),ROW())),"")</f>
        <v/>
      </c>
      <c r="Y26" s="47" t="str">
        <f>IF('7-2'!M27&lt;&gt;"",'7-2'!M27,"")</f>
        <v/>
      </c>
      <c r="Z26" s="34" t="str">
        <f t="array" ref="Z26">IFERROR(INDEX($Y$1:$Y$35,SMALL(IF($Y$1:$Y$35&lt;&gt;"",ROW($Y$1:$Y$35)),ROW())),"")</f>
        <v/>
      </c>
      <c r="AB26" s="47" t="str">
        <f>IF('7-2'!M32&lt;&gt;"",'7-2'!M32,"")</f>
        <v/>
      </c>
      <c r="AC26" s="34" t="str">
        <f t="array" ref="AC26">IFERROR(INDEX($AB$1:$AB$35,SMALL(IF($AB$1:$AB$35&lt;&gt;"",ROW($AB$1:$AB$35)),ROW())),"")</f>
        <v/>
      </c>
      <c r="AE26" s="47" t="str">
        <f>IF('7-2'!M37&lt;&gt;"",'7-2'!M37,"")</f>
        <v/>
      </c>
      <c r="AF26" s="34" t="str">
        <f t="array" ref="AF26">IFERROR(INDEX($AE$1:$AE$35,SMALL(IF($AE$1:$AE$35&lt;&gt;"",ROW($AE$1:$AE$35)),ROW())),"")</f>
        <v/>
      </c>
      <c r="AH26" s="47" t="str">
        <f>IF('7-2'!M42&lt;&gt;"",'7-2'!M42,"")</f>
        <v/>
      </c>
      <c r="AI26" s="34" t="str">
        <f t="array" ref="AI26">IFERROR(INDEX(AH26:AH88,SMALL(IF(AH26:AH88&lt;&gt;"",ROW(AH26:AH88)),ROW())),"")</f>
        <v/>
      </c>
      <c r="AK26" s="47" t="str">
        <f>IF('7-2'!M47&lt;&gt;"",'7-2'!M47,"")</f>
        <v/>
      </c>
      <c r="AL26" s="34" t="str">
        <f t="array" ref="AL26">IFERROR(INDEX($AK$1:$AK$35,SMALL(IF($AK$1:$AK$35&lt;&gt;"",ROW($AK$1:$AK$35)),ROW())),"")</f>
        <v/>
      </c>
      <c r="AN26" s="47" t="str">
        <f>IF('7-2'!M52&lt;&gt;"",'7-2'!M52,"")</f>
        <v/>
      </c>
      <c r="AO26" s="34" t="str">
        <f t="array" ref="AO26">IFERROR(INDEX($AN$1:$AN$35,SMALL(IF($AN$1:$AN$35&lt;&gt;"",ROW($AN$1:$AN$35)),ROW())),"")</f>
        <v/>
      </c>
      <c r="AQ26" s="47" t="str">
        <f>IF('7-2'!M57&lt;&gt;"",'7-2'!M57,"")</f>
        <v/>
      </c>
      <c r="AR26" s="34" t="str">
        <f t="array" ref="AR26">IFERROR(INDEX($AQ$1:$AQ$35,SMALL(IF($AQ$1:$AQ$35&lt;&gt;"",ROW($AQ$1:$AQ$35)),ROW())),"")</f>
        <v/>
      </c>
      <c r="AT26" s="47" t="str">
        <f>IF('7-2'!M62&lt;&gt;"",'7-2'!M62,"")</f>
        <v/>
      </c>
      <c r="AU26" s="34" t="str">
        <f t="array" ref="AU26">IFERROR(INDEX($AT$1:$AT$35,SMALL(IF($AT$1:$AT$35&lt;&gt;"",ROW($AT$1:$AT$35)),ROW())),"")</f>
        <v/>
      </c>
      <c r="AW26" s="47" t="str">
        <f>IF('7-2'!M67&lt;&gt;"",'7-2'!M67,"")</f>
        <v/>
      </c>
      <c r="AX26" s="34" t="str">
        <f t="array" ref="AX26">IFERROR(INDEX($AW$1:$AW$35,SMALL(IF($AW$1:$AW$35&lt;&gt;"",ROW($AW$1:$AW$35)),ROW())),"")</f>
        <v/>
      </c>
      <c r="AZ26" s="47" t="str">
        <f>IF('7-2'!M72&lt;&gt;"",'7-2'!M72,"")</f>
        <v/>
      </c>
      <c r="BA26" s="34" t="str">
        <f t="array" ref="BA26">IFERROR(INDEX($AZ$1:$AZ$35,SMALL(IF($AZ$1:$AZ$35&lt;&gt;"",ROW($AZ$1:$AZ$35)),ROW())),"")</f>
        <v/>
      </c>
      <c r="BC26" s="47" t="str">
        <f>IF('7-2'!M77&lt;&gt;"",'7-2'!M77,"")</f>
        <v/>
      </c>
      <c r="BD26" s="34" t="str">
        <f t="array" ref="BD26">IFERROR(INDEX($BC$1:$BC$35,SMALL(IF($BC$1:$BC$35&lt;&gt;"",ROW($BC$1:$BC$35)),ROW())),"")</f>
        <v/>
      </c>
      <c r="BF26" s="47" t="str">
        <f>IF('7-2'!M82&lt;&gt;"",'7-2'!M82,"")</f>
        <v/>
      </c>
      <c r="BG26" s="34" t="str">
        <f t="array" ref="BG26">IFERROR(INDEX($BF$1:$BF$35,SMALL(IF($BF$1:$BF$35&lt;&gt;"",ROW($BF$1:$BF$35)),ROW())),"")</f>
        <v/>
      </c>
      <c r="BI26" s="47" t="str">
        <f>IF('7-2'!M87&lt;&gt;"",'7-2'!M87,"")</f>
        <v/>
      </c>
      <c r="BJ26" s="34" t="str">
        <f t="array" ref="BJ26">IFERROR(INDEX($BI$1:$BI$35,SMALL(IF($BI$1:$BI$35&lt;&gt;"",ROW($BI$1:$BI$35)),ROW())),"")</f>
        <v/>
      </c>
      <c r="BL26" s="47" t="str">
        <f>IF('7-2'!M92&lt;&gt;"",'7-2'!M92,"")</f>
        <v/>
      </c>
      <c r="BM26" s="34" t="str">
        <f t="array" ref="BM26">IFERROR(INDEX($BL$1:$BL$35,SMALL(IF($BL$1:$BL$35&lt;&gt;"",ROW($BL$1:$BL$35)),ROW())),"")</f>
        <v/>
      </c>
      <c r="BO26" s="47" t="str">
        <f>IF('7-2'!M97&lt;&gt;"",'7-2'!M97,"")</f>
        <v/>
      </c>
      <c r="BP26" s="34" t="str">
        <f t="array" ref="BP26">IFERROR(INDEX($BO$1:$BO$35,SMALL(IF($BO$1:$BO$35&lt;&gt;"",ROW($BO$1:$BO$35)),ROW())),"")</f>
        <v/>
      </c>
      <c r="BR26" s="47" t="str">
        <f>IF('7-2'!M102&lt;&gt;"",'7-2'!M102,"")</f>
        <v/>
      </c>
      <c r="BS26" s="34" t="str">
        <f t="array" ref="BS26">IFERROR(INDEX($BR$1:$BR$35,SMALL(IF($BR$1:$BR$35&lt;&gt;"",ROW($BR$1:$BR$35)),ROW())),"")</f>
        <v/>
      </c>
      <c r="BU26" s="47" t="str">
        <f>IF('7-2'!M107&lt;&gt;"",'7-2'!M107,"")</f>
        <v/>
      </c>
      <c r="BV26" s="34" t="str">
        <f t="array" ref="BV26">IFERROR(INDEX($BU$1:$BU$35,SMALL(IF($BU$1:$BU$35&lt;&gt;"",ROW($BU$1:$BU$35)),ROW())),"")</f>
        <v/>
      </c>
      <c r="BX26" s="47" t="str">
        <f>IF('7-2'!M112&lt;&gt;"",'7-2'!M112,"")</f>
        <v/>
      </c>
      <c r="BY26" s="34" t="str">
        <f t="array" ref="BY26">IFERROR(INDEX($BX$1:$BX$35,SMALL(IF($BX$1:$BX$35&lt;&gt;"",ROW($BX$1:$BX$35)),ROW())),"")</f>
        <v/>
      </c>
    </row>
    <row r="27" spans="2:77" x14ac:dyDescent="0.45">
      <c r="B27" s="7"/>
      <c r="C27" s="351"/>
      <c r="D27" s="361"/>
      <c r="E27" s="527"/>
      <c r="F27" s="361"/>
      <c r="G27" s="361"/>
      <c r="H27" s="316" t="s">
        <v>55</v>
      </c>
      <c r="I27" s="320" t="str">
        <f t="shared" si="0"/>
        <v/>
      </c>
      <c r="J27" s="231"/>
      <c r="K27" s="231"/>
      <c r="L27" s="231"/>
      <c r="M27" s="231"/>
      <c r="N27" s="464"/>
      <c r="O27" s="530"/>
      <c r="P27" s="9"/>
      <c r="S27" s="47" t="str">
        <f>IF('7-2'!M18&lt;&gt;"",'7-2'!M18,"")</f>
        <v/>
      </c>
      <c r="T27" s="34" t="str">
        <f t="array" ref="T27">IFERROR(INDEX($S$1:$S$35,SMALL(IF($S$1:$S$35&lt;&gt;"",ROW($S$1:$S$35)),ROW())),"")</f>
        <v/>
      </c>
      <c r="V27" s="47" t="str">
        <f>IF('7-2'!M23&lt;&gt;"",'7-2'!M23,"")</f>
        <v/>
      </c>
      <c r="W27" s="34" t="str">
        <f t="array" ref="W27">IFERROR(INDEX($V$1:$V$35,SMALL(IF($V$1:$V$35&lt;&gt;"",ROW($V$1:$V$35)),ROW())),"")</f>
        <v/>
      </c>
      <c r="Y27" s="47" t="str">
        <f>IF('7-2'!M28&lt;&gt;"",'7-2'!M28,"")</f>
        <v/>
      </c>
      <c r="Z27" s="34" t="str">
        <f t="array" ref="Z27">IFERROR(INDEX($Y$1:$Y$35,SMALL(IF($Y$1:$Y$35&lt;&gt;"",ROW($Y$1:$Y$35)),ROW())),"")</f>
        <v/>
      </c>
      <c r="AB27" s="47" t="str">
        <f>IF('7-2'!M33&lt;&gt;"",'7-2'!M33,"")</f>
        <v/>
      </c>
      <c r="AC27" s="34" t="str">
        <f t="array" ref="AC27">IFERROR(INDEX($AB$1:$AB$35,SMALL(IF($AB$1:$AB$35&lt;&gt;"",ROW($AB$1:$AB$35)),ROW())),"")</f>
        <v/>
      </c>
      <c r="AE27" s="47" t="str">
        <f>IF('7-2'!M38&lt;&gt;"",'7-2'!M38,"")</f>
        <v/>
      </c>
      <c r="AF27" s="34" t="str">
        <f t="array" ref="AF27">IFERROR(INDEX($AE$1:$AE$35,SMALL(IF($AE$1:$AE$35&lt;&gt;"",ROW($AE$1:$AE$35)),ROW())),"")</f>
        <v/>
      </c>
      <c r="AH27" s="47" t="str">
        <f>IF('7-2'!M43&lt;&gt;"",'7-2'!M43,"")</f>
        <v/>
      </c>
      <c r="AI27" s="34" t="str">
        <f t="array" ref="AI27">IFERROR(INDEX(AH27:AH89,SMALL(IF(AH27:AH89&lt;&gt;"",ROW(AH27:AH89)),ROW())),"")</f>
        <v/>
      </c>
      <c r="AK27" s="47" t="str">
        <f>IF('7-2'!M48&lt;&gt;"",'7-2'!M48,"")</f>
        <v/>
      </c>
      <c r="AL27" s="34" t="str">
        <f t="array" ref="AL27">IFERROR(INDEX($AK$1:$AK$35,SMALL(IF($AK$1:$AK$35&lt;&gt;"",ROW($AK$1:$AK$35)),ROW())),"")</f>
        <v/>
      </c>
      <c r="AN27" s="47" t="str">
        <f>IF('7-2'!M53&lt;&gt;"",'7-2'!M53,"")</f>
        <v/>
      </c>
      <c r="AO27" s="34" t="str">
        <f t="array" ref="AO27">IFERROR(INDEX($AN$1:$AN$35,SMALL(IF($AN$1:$AN$35&lt;&gt;"",ROW($AN$1:$AN$35)),ROW())),"")</f>
        <v/>
      </c>
      <c r="AQ27" s="47" t="str">
        <f>IF('7-2'!M58&lt;&gt;"",'7-2'!M58,"")</f>
        <v/>
      </c>
      <c r="AR27" s="34" t="str">
        <f t="array" ref="AR27">IFERROR(INDEX($AQ$1:$AQ$35,SMALL(IF($AQ$1:$AQ$35&lt;&gt;"",ROW($AQ$1:$AQ$35)),ROW())),"")</f>
        <v/>
      </c>
      <c r="AT27" s="47" t="str">
        <f>IF('7-2'!M63&lt;&gt;"",'7-2'!M63,"")</f>
        <v/>
      </c>
      <c r="AU27" s="34" t="str">
        <f t="array" ref="AU27">IFERROR(INDEX($AT$1:$AT$35,SMALL(IF($AT$1:$AT$35&lt;&gt;"",ROW($AT$1:$AT$35)),ROW())),"")</f>
        <v/>
      </c>
      <c r="AW27" s="47" t="str">
        <f>IF('7-2'!M68&lt;&gt;"",'7-2'!M68,"")</f>
        <v/>
      </c>
      <c r="AX27" s="34" t="str">
        <f t="array" ref="AX27">IFERROR(INDEX($AW$1:$AW$35,SMALL(IF($AW$1:$AW$35&lt;&gt;"",ROW($AW$1:$AW$35)),ROW())),"")</f>
        <v/>
      </c>
      <c r="AZ27" s="47" t="str">
        <f>IF('7-2'!M73&lt;&gt;"",'7-2'!M73,"")</f>
        <v/>
      </c>
      <c r="BA27" s="34" t="str">
        <f t="array" ref="BA27">IFERROR(INDEX($AZ$1:$AZ$35,SMALL(IF($AZ$1:$AZ$35&lt;&gt;"",ROW($AZ$1:$AZ$35)),ROW())),"")</f>
        <v/>
      </c>
      <c r="BC27" s="47" t="str">
        <f>IF('7-2'!M78&lt;&gt;"",'7-2'!M78,"")</f>
        <v/>
      </c>
      <c r="BD27" s="34" t="str">
        <f t="array" ref="BD27">IFERROR(INDEX($BC$1:$BC$35,SMALL(IF($BC$1:$BC$35&lt;&gt;"",ROW($BC$1:$BC$35)),ROW())),"")</f>
        <v/>
      </c>
      <c r="BF27" s="47" t="str">
        <f>IF('7-2'!M83&lt;&gt;"",'7-2'!M83,"")</f>
        <v/>
      </c>
      <c r="BG27" s="34" t="str">
        <f t="array" ref="BG27">IFERROR(INDEX($BF$1:$BF$35,SMALL(IF($BF$1:$BF$35&lt;&gt;"",ROW($BF$1:$BF$35)),ROW())),"")</f>
        <v/>
      </c>
      <c r="BI27" s="47" t="str">
        <f>IF('7-2'!M88&lt;&gt;"",'7-2'!M88,"")</f>
        <v/>
      </c>
      <c r="BJ27" s="34" t="str">
        <f t="array" ref="BJ27">IFERROR(INDEX($BI$1:$BI$35,SMALL(IF($BI$1:$BI$35&lt;&gt;"",ROW($BI$1:$BI$35)),ROW())),"")</f>
        <v/>
      </c>
      <c r="BL27" s="47" t="str">
        <f>IF('7-2'!M93&lt;&gt;"",'7-2'!M93,"")</f>
        <v/>
      </c>
      <c r="BM27" s="34" t="str">
        <f t="array" ref="BM27">IFERROR(INDEX($BL$1:$BL$35,SMALL(IF($BL$1:$BL$35&lt;&gt;"",ROW($BL$1:$BL$35)),ROW())),"")</f>
        <v/>
      </c>
      <c r="BO27" s="47" t="str">
        <f>IF('7-2'!M98&lt;&gt;"",'7-2'!M98,"")</f>
        <v/>
      </c>
      <c r="BP27" s="34" t="str">
        <f t="array" ref="BP27">IFERROR(INDEX($BO$1:$BO$35,SMALL(IF($BO$1:$BO$35&lt;&gt;"",ROW($BO$1:$BO$35)),ROW())),"")</f>
        <v/>
      </c>
      <c r="BR27" s="47" t="str">
        <f>IF('7-2'!M103&lt;&gt;"",'7-2'!M103,"")</f>
        <v/>
      </c>
      <c r="BS27" s="34" t="str">
        <f t="array" ref="BS27">IFERROR(INDEX($BR$1:$BR$35,SMALL(IF($BR$1:$BR$35&lt;&gt;"",ROW($BR$1:$BR$35)),ROW())),"")</f>
        <v/>
      </c>
      <c r="BU27" s="47" t="str">
        <f>IF('7-2'!M108&lt;&gt;"",'7-2'!M108,"")</f>
        <v/>
      </c>
      <c r="BV27" s="34" t="str">
        <f t="array" ref="BV27">IFERROR(INDEX($BU$1:$BU$35,SMALL(IF($BU$1:$BU$35&lt;&gt;"",ROW($BU$1:$BU$35)),ROW())),"")</f>
        <v/>
      </c>
      <c r="BX27" s="47" t="str">
        <f>IF('7-2'!M113&lt;&gt;"",'7-2'!M113,"")</f>
        <v/>
      </c>
      <c r="BY27" s="34" t="str">
        <f t="array" ref="BY27">IFERROR(INDEX($BX$1:$BX$35,SMALL(IF($BX$1:$BX$35&lt;&gt;"",ROW($BX$1:$BX$35)),ROW())),"")</f>
        <v/>
      </c>
    </row>
    <row r="28" spans="2:77" x14ac:dyDescent="0.45">
      <c r="B28" s="7"/>
      <c r="C28" s="351"/>
      <c r="D28" s="361"/>
      <c r="E28" s="527"/>
      <c r="F28" s="361"/>
      <c r="G28" s="361"/>
      <c r="H28" s="316" t="s">
        <v>140</v>
      </c>
      <c r="I28" s="320" t="str">
        <f t="shared" si="0"/>
        <v/>
      </c>
      <c r="J28" s="231"/>
      <c r="K28" s="231"/>
      <c r="L28" s="231"/>
      <c r="M28" s="231"/>
      <c r="N28" s="464"/>
      <c r="O28" s="530"/>
      <c r="P28" s="9"/>
      <c r="S28" s="47" t="str">
        <f>IF('7-2'!M19&lt;&gt;"",'7-2'!M19,"")</f>
        <v/>
      </c>
      <c r="T28" s="34" t="str">
        <f t="array" ref="T28">IFERROR(INDEX($S$1:$S$35,SMALL(IF($S$1:$S$35&lt;&gt;"",ROW($S$1:$S$35)),ROW())),"")</f>
        <v/>
      </c>
      <c r="V28" s="47" t="str">
        <f>IF('7-2'!M24&lt;&gt;"",'7-2'!M24,"")</f>
        <v/>
      </c>
      <c r="W28" s="34" t="str">
        <f t="array" ref="W28">IFERROR(INDEX($V$1:$V$35,SMALL(IF($V$1:$V$35&lt;&gt;"",ROW($V$1:$V$35)),ROW())),"")</f>
        <v/>
      </c>
      <c r="Y28" s="47" t="str">
        <f>IF('7-2'!M29&lt;&gt;"",'7-2'!M29,"")</f>
        <v/>
      </c>
      <c r="Z28" s="34" t="str">
        <f t="array" ref="Z28">IFERROR(INDEX($Y$1:$Y$35,SMALL(IF($Y$1:$Y$35&lt;&gt;"",ROW($Y$1:$Y$35)),ROW())),"")</f>
        <v/>
      </c>
      <c r="AB28" s="47" t="str">
        <f>IF('7-2'!M34&lt;&gt;"",'7-2'!M34,"")</f>
        <v/>
      </c>
      <c r="AC28" s="34" t="str">
        <f t="array" ref="AC28">IFERROR(INDEX($AB$1:$AB$35,SMALL(IF($AB$1:$AB$35&lt;&gt;"",ROW($AB$1:$AB$35)),ROW())),"")</f>
        <v/>
      </c>
      <c r="AE28" s="47" t="str">
        <f>IF('7-2'!M39&lt;&gt;"",'7-2'!M39,"")</f>
        <v/>
      </c>
      <c r="AF28" s="34" t="str">
        <f t="array" ref="AF28">IFERROR(INDEX($AE$1:$AE$35,SMALL(IF($AE$1:$AE$35&lt;&gt;"",ROW($AE$1:$AE$35)),ROW())),"")</f>
        <v/>
      </c>
      <c r="AH28" s="47" t="str">
        <f>IF('7-2'!M44&lt;&gt;"",'7-2'!M44,"")</f>
        <v/>
      </c>
      <c r="AI28" s="34" t="str">
        <f t="array" ref="AI28">IFERROR(INDEX(AH28:AH90,SMALL(IF(AH28:AH90&lt;&gt;"",ROW(AH28:AH90)),ROW())),"")</f>
        <v/>
      </c>
      <c r="AK28" s="47" t="str">
        <f>IF('7-2'!M49&lt;&gt;"",'7-2'!M49,"")</f>
        <v/>
      </c>
      <c r="AL28" s="34" t="str">
        <f t="array" ref="AL28">IFERROR(INDEX($AK$1:$AK$35,SMALL(IF($AK$1:$AK$35&lt;&gt;"",ROW($AK$1:$AK$35)),ROW())),"")</f>
        <v/>
      </c>
      <c r="AN28" s="47" t="str">
        <f>IF('7-2'!M54&lt;&gt;"",'7-2'!M54,"")</f>
        <v/>
      </c>
      <c r="AO28" s="34" t="str">
        <f t="array" ref="AO28">IFERROR(INDEX($AN$1:$AN$35,SMALL(IF($AN$1:$AN$35&lt;&gt;"",ROW($AN$1:$AN$35)),ROW())),"")</f>
        <v/>
      </c>
      <c r="AQ28" s="47" t="str">
        <f>IF('7-2'!M59&lt;&gt;"",'7-2'!M59,"")</f>
        <v/>
      </c>
      <c r="AR28" s="34" t="str">
        <f t="array" ref="AR28">IFERROR(INDEX($AQ$1:$AQ$35,SMALL(IF($AQ$1:$AQ$35&lt;&gt;"",ROW($AQ$1:$AQ$35)),ROW())),"")</f>
        <v/>
      </c>
      <c r="AT28" s="47" t="str">
        <f>IF('7-2'!M64&lt;&gt;"",'7-2'!M64,"")</f>
        <v/>
      </c>
      <c r="AU28" s="34" t="str">
        <f t="array" ref="AU28">IFERROR(INDEX($AT$1:$AT$35,SMALL(IF($AT$1:$AT$35&lt;&gt;"",ROW($AT$1:$AT$35)),ROW())),"")</f>
        <v/>
      </c>
      <c r="AW28" s="47" t="str">
        <f>IF('7-2'!M69&lt;&gt;"",'7-2'!M69,"")</f>
        <v/>
      </c>
      <c r="AX28" s="34" t="str">
        <f t="array" ref="AX28">IFERROR(INDEX($AW$1:$AW$35,SMALL(IF($AW$1:$AW$35&lt;&gt;"",ROW($AW$1:$AW$35)),ROW())),"")</f>
        <v/>
      </c>
      <c r="AZ28" s="47" t="str">
        <f>IF('7-2'!M74&lt;&gt;"",'7-2'!M74,"")</f>
        <v/>
      </c>
      <c r="BA28" s="34" t="str">
        <f t="array" ref="BA28">IFERROR(INDEX($AZ$1:$AZ$35,SMALL(IF($AZ$1:$AZ$35&lt;&gt;"",ROW($AZ$1:$AZ$35)),ROW())),"")</f>
        <v/>
      </c>
      <c r="BC28" s="47" t="str">
        <f>IF('7-2'!M79&lt;&gt;"",'7-2'!M79,"")</f>
        <v/>
      </c>
      <c r="BD28" s="34" t="str">
        <f t="array" ref="BD28">IFERROR(INDEX($BC$1:$BC$35,SMALL(IF($BC$1:$BC$35&lt;&gt;"",ROW($BC$1:$BC$35)),ROW())),"")</f>
        <v/>
      </c>
      <c r="BF28" s="47" t="str">
        <f>IF('7-2'!M84&lt;&gt;"",'7-2'!M84,"")</f>
        <v/>
      </c>
      <c r="BG28" s="34" t="str">
        <f t="array" ref="BG28">IFERROR(INDEX($BF$1:$BF$35,SMALL(IF($BF$1:$BF$35&lt;&gt;"",ROW($BF$1:$BF$35)),ROW())),"")</f>
        <v/>
      </c>
      <c r="BI28" s="47" t="str">
        <f>IF('7-2'!M89&lt;&gt;"",'7-2'!M89,"")</f>
        <v/>
      </c>
      <c r="BJ28" s="34" t="str">
        <f t="array" ref="BJ28">IFERROR(INDEX($BI$1:$BI$35,SMALL(IF($BI$1:$BI$35&lt;&gt;"",ROW($BI$1:$BI$35)),ROW())),"")</f>
        <v/>
      </c>
      <c r="BL28" s="47" t="str">
        <f>IF('7-2'!M94&lt;&gt;"",'7-2'!M94,"")</f>
        <v/>
      </c>
      <c r="BM28" s="34" t="str">
        <f t="array" ref="BM28">IFERROR(INDEX($BL$1:$BL$35,SMALL(IF($BL$1:$BL$35&lt;&gt;"",ROW($BL$1:$BL$35)),ROW())),"")</f>
        <v/>
      </c>
      <c r="BO28" s="47" t="str">
        <f>IF('7-2'!M99&lt;&gt;"",'7-2'!M99,"")</f>
        <v/>
      </c>
      <c r="BP28" s="34" t="str">
        <f t="array" ref="BP28">IFERROR(INDEX($BO$1:$BO$35,SMALL(IF($BO$1:$BO$35&lt;&gt;"",ROW($BO$1:$BO$35)),ROW())),"")</f>
        <v/>
      </c>
      <c r="BR28" s="47" t="str">
        <f>IF('7-2'!M104&lt;&gt;"",'7-2'!M104,"")</f>
        <v/>
      </c>
      <c r="BS28" s="34" t="str">
        <f t="array" ref="BS28">IFERROR(INDEX($BR$1:$BR$35,SMALL(IF($BR$1:$BR$35&lt;&gt;"",ROW($BR$1:$BR$35)),ROW())),"")</f>
        <v/>
      </c>
      <c r="BU28" s="47" t="str">
        <f>IF('7-2'!M109&lt;&gt;"",'7-2'!M109,"")</f>
        <v/>
      </c>
      <c r="BV28" s="34" t="str">
        <f t="array" ref="BV28">IFERROR(INDEX($BU$1:$BU$35,SMALL(IF($BU$1:$BU$35&lt;&gt;"",ROW($BU$1:$BU$35)),ROW())),"")</f>
        <v/>
      </c>
      <c r="BX28" s="47" t="str">
        <f>IF('7-2'!M114&lt;&gt;"",'7-2'!M114,"")</f>
        <v/>
      </c>
      <c r="BY28" s="34" t="str">
        <f t="array" ref="BY28">IFERROR(INDEX($BX$1:$BX$35,SMALL(IF($BX$1:$BX$35&lt;&gt;"",ROW($BX$1:$BX$35)),ROW())),"")</f>
        <v/>
      </c>
    </row>
    <row r="29" spans="2:77" x14ac:dyDescent="0.45">
      <c r="B29" s="7"/>
      <c r="C29" s="351"/>
      <c r="D29" s="361"/>
      <c r="E29" s="527"/>
      <c r="F29" s="361"/>
      <c r="G29" s="361"/>
      <c r="H29" s="316" t="s">
        <v>141</v>
      </c>
      <c r="I29" s="320" t="str">
        <f t="shared" si="0"/>
        <v/>
      </c>
      <c r="J29" s="231"/>
      <c r="K29" s="231"/>
      <c r="L29" s="231"/>
      <c r="M29" s="231"/>
      <c r="N29" s="464"/>
      <c r="O29" s="530"/>
      <c r="P29" s="9"/>
      <c r="S29" s="47" t="str">
        <f>IF('7-2'!M20&lt;&gt;"",'7-2'!M20,"")</f>
        <v/>
      </c>
      <c r="T29" s="34" t="str">
        <f t="array" ref="T29">IFERROR(INDEX($S$1:$S$35,SMALL(IF($S$1:$S$35&lt;&gt;"",ROW($S$1:$S$35)),ROW())),"")</f>
        <v/>
      </c>
      <c r="V29" s="47" t="str">
        <f>IF('7-2'!M25&lt;&gt;"",'7-2'!M25,"")</f>
        <v/>
      </c>
      <c r="W29" s="34" t="str">
        <f t="array" ref="W29">IFERROR(INDEX($V$1:$V$35,SMALL(IF($V$1:$V$35&lt;&gt;"",ROW($V$1:$V$35)),ROW())),"")</f>
        <v/>
      </c>
      <c r="Y29" s="47" t="str">
        <f>IF('7-2'!M30&lt;&gt;"",'7-2'!M30,"")</f>
        <v/>
      </c>
      <c r="Z29" s="34" t="str">
        <f t="array" ref="Z29">IFERROR(INDEX($Y$1:$Y$35,SMALL(IF($Y$1:$Y$35&lt;&gt;"",ROW($Y$1:$Y$35)),ROW())),"")</f>
        <v/>
      </c>
      <c r="AB29" s="47" t="str">
        <f>IF('7-2'!M35&lt;&gt;"",'7-2'!M35,"")</f>
        <v/>
      </c>
      <c r="AC29" s="34" t="str">
        <f t="array" ref="AC29">IFERROR(INDEX($AB$1:$AB$35,SMALL(IF($AB$1:$AB$35&lt;&gt;"",ROW($AB$1:$AB$35)),ROW())),"")</f>
        <v/>
      </c>
      <c r="AE29" s="47" t="str">
        <f>IF('7-2'!M40&lt;&gt;"",'7-2'!M40,"")</f>
        <v/>
      </c>
      <c r="AF29" s="34" t="str">
        <f t="array" ref="AF29">IFERROR(INDEX($AE$1:$AE$35,SMALL(IF($AE$1:$AE$35&lt;&gt;"",ROW($AE$1:$AE$35)),ROW())),"")</f>
        <v/>
      </c>
      <c r="AH29" s="47" t="str">
        <f>IF('7-2'!M45&lt;&gt;"",'7-2'!M45,"")</f>
        <v/>
      </c>
      <c r="AI29" s="34" t="str">
        <f t="array" ref="AI29">IFERROR(INDEX(AH29:AH91,SMALL(IF(AH29:AH91&lt;&gt;"",ROW(AH29:AH91)),ROW())),"")</f>
        <v/>
      </c>
      <c r="AK29" s="47" t="str">
        <f>IF('7-2'!M50&lt;&gt;"",'7-2'!M50,"")</f>
        <v/>
      </c>
      <c r="AL29" s="34" t="str">
        <f t="array" ref="AL29">IFERROR(INDEX($AK$1:$AK$35,SMALL(IF($AK$1:$AK$35&lt;&gt;"",ROW($AK$1:$AK$35)),ROW())),"")</f>
        <v/>
      </c>
      <c r="AN29" s="47" t="str">
        <f>IF('7-2'!M55&lt;&gt;"",'7-2'!M55,"")</f>
        <v/>
      </c>
      <c r="AO29" s="34" t="str">
        <f t="array" ref="AO29">IFERROR(INDEX($AN$1:$AN$35,SMALL(IF($AN$1:$AN$35&lt;&gt;"",ROW($AN$1:$AN$35)),ROW())),"")</f>
        <v/>
      </c>
      <c r="AQ29" s="47" t="str">
        <f>IF('7-2'!M60&lt;&gt;"",'7-2'!M60,"")</f>
        <v/>
      </c>
      <c r="AR29" s="34" t="str">
        <f t="array" ref="AR29">IFERROR(INDEX($AQ$1:$AQ$35,SMALL(IF($AQ$1:$AQ$35&lt;&gt;"",ROW($AQ$1:$AQ$35)),ROW())),"")</f>
        <v/>
      </c>
      <c r="AT29" s="47" t="str">
        <f>IF('7-2'!M65&lt;&gt;"",'7-2'!M65,"")</f>
        <v/>
      </c>
      <c r="AU29" s="34" t="str">
        <f t="array" ref="AU29">IFERROR(INDEX($AT$1:$AT$35,SMALL(IF($AT$1:$AT$35&lt;&gt;"",ROW($AT$1:$AT$35)),ROW())),"")</f>
        <v/>
      </c>
      <c r="AW29" s="47" t="str">
        <f>IF('7-2'!M70&lt;&gt;"",'7-2'!M70,"")</f>
        <v/>
      </c>
      <c r="AX29" s="34" t="str">
        <f t="array" ref="AX29">IFERROR(INDEX($AW$1:$AW$35,SMALL(IF($AW$1:$AW$35&lt;&gt;"",ROW($AW$1:$AW$35)),ROW())),"")</f>
        <v/>
      </c>
      <c r="AZ29" s="47" t="str">
        <f>IF('7-2'!M75&lt;&gt;"",'7-2'!M75,"")</f>
        <v/>
      </c>
      <c r="BA29" s="34" t="str">
        <f t="array" ref="BA29">IFERROR(INDEX($AZ$1:$AZ$35,SMALL(IF($AZ$1:$AZ$35&lt;&gt;"",ROW($AZ$1:$AZ$35)),ROW())),"")</f>
        <v/>
      </c>
      <c r="BC29" s="47" t="str">
        <f>IF('7-2'!M80&lt;&gt;"",'7-2'!M80,"")</f>
        <v/>
      </c>
      <c r="BD29" s="34" t="str">
        <f t="array" ref="BD29">IFERROR(INDEX($BC$1:$BC$35,SMALL(IF($BC$1:$BC$35&lt;&gt;"",ROW($BC$1:$BC$35)),ROW())),"")</f>
        <v/>
      </c>
      <c r="BF29" s="47" t="str">
        <f>IF('7-2'!M85&lt;&gt;"",'7-2'!M85,"")</f>
        <v/>
      </c>
      <c r="BG29" s="34" t="str">
        <f t="array" ref="BG29">IFERROR(INDEX($BF$1:$BF$35,SMALL(IF($BF$1:$BF$35&lt;&gt;"",ROW($BF$1:$BF$35)),ROW())),"")</f>
        <v/>
      </c>
      <c r="BI29" s="47" t="str">
        <f>IF('7-2'!M90&lt;&gt;"",'7-2'!M90,"")</f>
        <v/>
      </c>
      <c r="BJ29" s="34" t="str">
        <f t="array" ref="BJ29">IFERROR(INDEX($BI$1:$BI$35,SMALL(IF($BI$1:$BI$35&lt;&gt;"",ROW($BI$1:$BI$35)),ROW())),"")</f>
        <v/>
      </c>
      <c r="BL29" s="47" t="str">
        <f>IF('7-2'!M95&lt;&gt;"",'7-2'!M95,"")</f>
        <v/>
      </c>
      <c r="BM29" s="34" t="str">
        <f t="array" ref="BM29">IFERROR(INDEX($BL$1:$BL$35,SMALL(IF($BL$1:$BL$35&lt;&gt;"",ROW($BL$1:$BL$35)),ROW())),"")</f>
        <v/>
      </c>
      <c r="BO29" s="47" t="str">
        <f>IF('7-2'!M100&lt;&gt;"",'7-2'!M100,"")</f>
        <v/>
      </c>
      <c r="BP29" s="34" t="str">
        <f t="array" ref="BP29">IFERROR(INDEX($BO$1:$BO$35,SMALL(IF($BO$1:$BO$35&lt;&gt;"",ROW($BO$1:$BO$35)),ROW())),"")</f>
        <v/>
      </c>
      <c r="BR29" s="47" t="str">
        <f>IF('7-2'!M105&lt;&gt;"",'7-2'!M105,"")</f>
        <v/>
      </c>
      <c r="BS29" s="34" t="str">
        <f t="array" ref="BS29">IFERROR(INDEX($BR$1:$BR$35,SMALL(IF($BR$1:$BR$35&lt;&gt;"",ROW($BR$1:$BR$35)),ROW())),"")</f>
        <v/>
      </c>
      <c r="BU29" s="47" t="str">
        <f>IF('7-2'!M110&lt;&gt;"",'7-2'!M110,"")</f>
        <v/>
      </c>
      <c r="BV29" s="34" t="str">
        <f t="array" ref="BV29">IFERROR(INDEX($BU$1:$BU$35,SMALL(IF($BU$1:$BU$35&lt;&gt;"",ROW($BU$1:$BU$35)),ROW())),"")</f>
        <v/>
      </c>
      <c r="BX29" s="47" t="str">
        <f>IF('7-2'!M115&lt;&gt;"",'7-2'!M115,"")</f>
        <v/>
      </c>
      <c r="BY29" s="34" t="str">
        <f t="array" ref="BY29">IFERROR(INDEX($BX$1:$BX$35,SMALL(IF($BX$1:$BX$35&lt;&gt;"",ROW($BX$1:$BX$35)),ROW())),"")</f>
        <v/>
      </c>
    </row>
    <row r="30" spans="2:77" x14ac:dyDescent="0.45">
      <c r="B30" s="7"/>
      <c r="C30" s="351"/>
      <c r="D30" s="361"/>
      <c r="E30" s="527"/>
      <c r="F30" s="361"/>
      <c r="G30" s="361"/>
      <c r="H30" s="316" t="s">
        <v>142</v>
      </c>
      <c r="I30" s="320" t="str">
        <f t="shared" si="0"/>
        <v/>
      </c>
      <c r="J30" s="231"/>
      <c r="K30" s="231"/>
      <c r="L30" s="231"/>
      <c r="M30" s="231"/>
      <c r="N30" s="464"/>
      <c r="O30" s="530"/>
      <c r="P30" s="9"/>
      <c r="S30" s="47" t="str">
        <f>IF('7-2'!M21&lt;&gt;"",'7-2'!M21,"")</f>
        <v/>
      </c>
      <c r="T30" s="34" t="str">
        <f t="array" ref="T30">IFERROR(INDEX($S$1:$S$35,SMALL(IF($S$1:$S$35&lt;&gt;"",ROW($S$1:$S$35)),ROW())),"")</f>
        <v/>
      </c>
      <c r="V30" s="47" t="str">
        <f>IF('7-2'!M26&lt;&gt;"",'7-2'!M26,"")</f>
        <v/>
      </c>
      <c r="W30" s="34" t="str">
        <f t="array" ref="W30">IFERROR(INDEX($V$1:$V$35,SMALL(IF($V$1:$V$35&lt;&gt;"",ROW($V$1:$V$35)),ROW())),"")</f>
        <v/>
      </c>
      <c r="Y30" s="47" t="str">
        <f>IF('7-2'!M31&lt;&gt;"",'7-2'!M31,"")</f>
        <v/>
      </c>
      <c r="Z30" s="34" t="str">
        <f t="array" ref="Z30">IFERROR(INDEX($Y$1:$Y$35,SMALL(IF($Y$1:$Y$35&lt;&gt;"",ROW($Y$1:$Y$35)),ROW())),"")</f>
        <v/>
      </c>
      <c r="AB30" s="47" t="str">
        <f>IF('7-2'!M36&lt;&gt;"",'7-2'!M36,"")</f>
        <v/>
      </c>
      <c r="AC30" s="34" t="str">
        <f t="array" ref="AC30">IFERROR(INDEX($AB$1:$AB$35,SMALL(IF($AB$1:$AB$35&lt;&gt;"",ROW($AB$1:$AB$35)),ROW())),"")</f>
        <v/>
      </c>
      <c r="AE30" s="47" t="str">
        <f>IF('7-2'!M41&lt;&gt;"",'7-2'!M41,"")</f>
        <v/>
      </c>
      <c r="AF30" s="34" t="str">
        <f t="array" ref="AF30">IFERROR(INDEX($AE$1:$AE$35,SMALL(IF($AE$1:$AE$35&lt;&gt;"",ROW($AE$1:$AE$35)),ROW())),"")</f>
        <v/>
      </c>
      <c r="AH30" s="47" t="str">
        <f>IF('7-2'!M46&lt;&gt;"",'7-2'!M46,"")</f>
        <v/>
      </c>
      <c r="AI30" s="34" t="str">
        <f t="array" ref="AI30">IFERROR(INDEX(AH30:AH92,SMALL(IF(AH30:AH92&lt;&gt;"",ROW(AH30:AH92)),ROW())),"")</f>
        <v/>
      </c>
      <c r="AK30" s="47" t="str">
        <f>IF('7-2'!M51&lt;&gt;"",'7-2'!M51,"")</f>
        <v/>
      </c>
      <c r="AL30" s="34" t="str">
        <f t="array" ref="AL30">IFERROR(INDEX($AK$1:$AK$35,SMALL(IF($AK$1:$AK$35&lt;&gt;"",ROW($AK$1:$AK$35)),ROW())),"")</f>
        <v/>
      </c>
      <c r="AN30" s="47" t="str">
        <f>IF('7-2'!M56&lt;&gt;"",'7-2'!M56,"")</f>
        <v/>
      </c>
      <c r="AO30" s="34" t="str">
        <f t="array" ref="AO30">IFERROR(INDEX($AN$1:$AN$35,SMALL(IF($AN$1:$AN$35&lt;&gt;"",ROW($AN$1:$AN$35)),ROW())),"")</f>
        <v/>
      </c>
      <c r="AQ30" s="47" t="str">
        <f>IF('7-2'!M61&lt;&gt;"",'7-2'!M61,"")</f>
        <v/>
      </c>
      <c r="AR30" s="34" t="str">
        <f t="array" ref="AR30">IFERROR(INDEX($AQ$1:$AQ$35,SMALL(IF($AQ$1:$AQ$35&lt;&gt;"",ROW($AQ$1:$AQ$35)),ROW())),"")</f>
        <v/>
      </c>
      <c r="AT30" s="47" t="str">
        <f>IF('7-2'!M66&lt;&gt;"",'7-2'!M66,"")</f>
        <v/>
      </c>
      <c r="AU30" s="34" t="str">
        <f t="array" ref="AU30">IFERROR(INDEX($AT$1:$AT$35,SMALL(IF($AT$1:$AT$35&lt;&gt;"",ROW($AT$1:$AT$35)),ROW())),"")</f>
        <v/>
      </c>
      <c r="AW30" s="47" t="str">
        <f>IF('7-2'!M71&lt;&gt;"",'7-2'!M71,"")</f>
        <v/>
      </c>
      <c r="AX30" s="34" t="str">
        <f t="array" ref="AX30">IFERROR(INDEX($AW$1:$AW$35,SMALL(IF($AW$1:$AW$35&lt;&gt;"",ROW($AW$1:$AW$35)),ROW())),"")</f>
        <v/>
      </c>
      <c r="AZ30" s="47" t="str">
        <f>IF('7-2'!M76&lt;&gt;"",'7-2'!M76,"")</f>
        <v/>
      </c>
      <c r="BA30" s="34" t="str">
        <f t="array" ref="BA30">IFERROR(INDEX($AZ$1:$AZ$35,SMALL(IF($AZ$1:$AZ$35&lt;&gt;"",ROW($AZ$1:$AZ$35)),ROW())),"")</f>
        <v/>
      </c>
      <c r="BC30" s="47" t="str">
        <f>IF('7-2'!M81&lt;&gt;"",'7-2'!M81,"")</f>
        <v/>
      </c>
      <c r="BD30" s="34" t="str">
        <f t="array" ref="BD30">IFERROR(INDEX($BC$1:$BC$35,SMALL(IF($BC$1:$BC$35&lt;&gt;"",ROW($BC$1:$BC$35)),ROW())),"")</f>
        <v/>
      </c>
      <c r="BF30" s="47" t="str">
        <f>IF('7-2'!M86&lt;&gt;"",'7-2'!M86,"")</f>
        <v/>
      </c>
      <c r="BG30" s="34" t="str">
        <f t="array" ref="BG30">IFERROR(INDEX($BF$1:$BF$35,SMALL(IF($BF$1:$BF$35&lt;&gt;"",ROW($BF$1:$BF$35)),ROW())),"")</f>
        <v/>
      </c>
      <c r="BI30" s="47" t="str">
        <f>IF('7-2'!M91&lt;&gt;"",'7-2'!M91,"")</f>
        <v/>
      </c>
      <c r="BJ30" s="34" t="str">
        <f t="array" ref="BJ30">IFERROR(INDEX($BI$1:$BI$35,SMALL(IF($BI$1:$BI$35&lt;&gt;"",ROW($BI$1:$BI$35)),ROW())),"")</f>
        <v/>
      </c>
      <c r="BL30" s="47" t="str">
        <f>IF('7-2'!M96&lt;&gt;"",'7-2'!M96,"")</f>
        <v/>
      </c>
      <c r="BM30" s="34" t="str">
        <f t="array" ref="BM30">IFERROR(INDEX($BL$1:$BL$35,SMALL(IF($BL$1:$BL$35&lt;&gt;"",ROW($BL$1:$BL$35)),ROW())),"")</f>
        <v/>
      </c>
      <c r="BO30" s="47" t="str">
        <f>IF('7-2'!M101&lt;&gt;"",'7-2'!M101,"")</f>
        <v/>
      </c>
      <c r="BP30" s="34" t="str">
        <f t="array" ref="BP30">IFERROR(INDEX($BO$1:$BO$35,SMALL(IF($BO$1:$BO$35&lt;&gt;"",ROW($BO$1:$BO$35)),ROW())),"")</f>
        <v/>
      </c>
      <c r="BR30" s="47" t="str">
        <f>IF('7-2'!M106&lt;&gt;"",'7-2'!M106,"")</f>
        <v/>
      </c>
      <c r="BS30" s="34" t="str">
        <f t="array" ref="BS30">IFERROR(INDEX($BR$1:$BR$35,SMALL(IF($BR$1:$BR$35&lt;&gt;"",ROW($BR$1:$BR$35)),ROW())),"")</f>
        <v/>
      </c>
      <c r="BU30" s="47" t="str">
        <f>IF('7-2'!M111&lt;&gt;"",'7-2'!M111,"")</f>
        <v/>
      </c>
      <c r="BV30" s="34" t="str">
        <f t="array" ref="BV30">IFERROR(INDEX($BU$1:$BU$35,SMALL(IF($BU$1:$BU$35&lt;&gt;"",ROW($BU$1:$BU$35)),ROW())),"")</f>
        <v/>
      </c>
      <c r="BX30" s="47" t="str">
        <f>IF('7-2'!M116&lt;&gt;"",'7-2'!M116,"")</f>
        <v/>
      </c>
      <c r="BY30" s="34" t="str">
        <f t="array" ref="BY30">IFERROR(INDEX($BX$1:$BX$35,SMALL(IF($BX$1:$BX$35&lt;&gt;"",ROW($BX$1:$BX$35)),ROW())),"")</f>
        <v/>
      </c>
    </row>
    <row r="31" spans="2:77" x14ac:dyDescent="0.45">
      <c r="B31" s="7"/>
      <c r="C31" s="351"/>
      <c r="D31" s="361"/>
      <c r="E31" s="527"/>
      <c r="F31" s="361"/>
      <c r="G31" s="361"/>
      <c r="H31" s="316" t="s">
        <v>143</v>
      </c>
      <c r="I31" s="320" t="str">
        <f t="shared" si="0"/>
        <v/>
      </c>
      <c r="J31" s="231"/>
      <c r="K31" s="231"/>
      <c r="L31" s="231"/>
      <c r="M31" s="231"/>
      <c r="N31" s="464"/>
      <c r="O31" s="530"/>
      <c r="P31" s="9"/>
      <c r="S31" s="47" t="str">
        <f>IF('7-2'!N17&lt;&gt;"",'7-2'!N17,"")</f>
        <v/>
      </c>
      <c r="T31" s="34" t="str">
        <f t="array" ref="T31">IFERROR(INDEX($S$1:$S$35,SMALL(IF($S$1:$S$35&lt;&gt;"",ROW($S$1:$S$35)),ROW())),"")</f>
        <v/>
      </c>
      <c r="V31" s="47" t="str">
        <f>IF('7-2'!N22&lt;&gt;"",'7-2'!N22,"")</f>
        <v/>
      </c>
      <c r="W31" s="34" t="str">
        <f t="array" ref="W31">IFERROR(INDEX($V$1:$V$35,SMALL(IF($V$1:$V$35&lt;&gt;"",ROW($V$1:$V$35)),ROW())),"")</f>
        <v/>
      </c>
      <c r="Y31" s="47" t="str">
        <f>IF('7-2'!N27&lt;&gt;"",'7-2'!N27,"")</f>
        <v/>
      </c>
      <c r="Z31" s="34" t="str">
        <f t="array" ref="Z31">IFERROR(INDEX($Y$1:$Y$35,SMALL(IF($Y$1:$Y$35&lt;&gt;"",ROW($Y$1:$Y$35)),ROW())),"")</f>
        <v/>
      </c>
      <c r="AB31" s="47" t="str">
        <f>IF('7-2'!N32&lt;&gt;"",'7-2'!N32,"")</f>
        <v/>
      </c>
      <c r="AC31" s="34" t="str">
        <f t="array" ref="AC31">IFERROR(INDEX($AB$1:$AB$35,SMALL(IF($AB$1:$AB$35&lt;&gt;"",ROW($AB$1:$AB$35)),ROW())),"")</f>
        <v/>
      </c>
      <c r="AE31" s="47" t="str">
        <f>IF('7-2'!N37&lt;&gt;"",'7-2'!N37,"")</f>
        <v/>
      </c>
      <c r="AF31" s="34" t="str">
        <f t="array" ref="AF31">IFERROR(INDEX($AE$1:$AE$35,SMALL(IF($AE$1:$AE$35&lt;&gt;"",ROW($AE$1:$AE$35)),ROW())),"")</f>
        <v/>
      </c>
      <c r="AH31" s="47" t="str">
        <f>IF('7-2'!N42&lt;&gt;"",'7-2'!N42,"")</f>
        <v/>
      </c>
      <c r="AI31" s="34" t="str">
        <f t="array" ref="AI31">IFERROR(INDEX(AH31:AH93,SMALL(IF(AH31:AH93&lt;&gt;"",ROW(AH31:AH93)),ROW())),"")</f>
        <v/>
      </c>
      <c r="AK31" s="47" t="str">
        <f>IF('7-2'!N47&lt;&gt;"",'7-2'!N47,"")</f>
        <v/>
      </c>
      <c r="AL31" s="34" t="str">
        <f t="array" ref="AL31">IFERROR(INDEX($AK$1:$AK$35,SMALL(IF($AK$1:$AK$35&lt;&gt;"",ROW($AK$1:$AK$35)),ROW())),"")</f>
        <v/>
      </c>
      <c r="AN31" s="47" t="str">
        <f>IF('7-2'!N52&lt;&gt;"",'7-2'!N52,"")</f>
        <v/>
      </c>
      <c r="AO31" s="34" t="str">
        <f t="array" ref="AO31">IFERROR(INDEX($AN$1:$AN$35,SMALL(IF($AN$1:$AN$35&lt;&gt;"",ROW($AN$1:$AN$35)),ROW())),"")</f>
        <v/>
      </c>
      <c r="AQ31" s="47" t="str">
        <f>IF('7-2'!N57&lt;&gt;"",'7-2'!N57,"")</f>
        <v/>
      </c>
      <c r="AR31" s="34" t="str">
        <f t="array" ref="AR31">IFERROR(INDEX($AQ$1:$AQ$35,SMALL(IF($AQ$1:$AQ$35&lt;&gt;"",ROW($AQ$1:$AQ$35)),ROW())),"")</f>
        <v/>
      </c>
      <c r="AT31" s="47" t="str">
        <f>IF('7-2'!N62&lt;&gt;"",'7-2'!N62,"")</f>
        <v/>
      </c>
      <c r="AU31" s="34" t="str">
        <f t="array" ref="AU31">IFERROR(INDEX($AT$1:$AT$35,SMALL(IF($AT$1:$AT$35&lt;&gt;"",ROW($AT$1:$AT$35)),ROW())),"")</f>
        <v/>
      </c>
      <c r="AW31" s="47" t="str">
        <f>IF('7-2'!N67&lt;&gt;"",'7-2'!N67,"")</f>
        <v/>
      </c>
      <c r="AX31" s="34" t="str">
        <f t="array" ref="AX31">IFERROR(INDEX($AW$1:$AW$35,SMALL(IF($AW$1:$AW$35&lt;&gt;"",ROW($AW$1:$AW$35)),ROW())),"")</f>
        <v/>
      </c>
      <c r="AZ31" s="47" t="str">
        <f>IF('7-2'!N72&lt;&gt;"",'7-2'!N72,"")</f>
        <v/>
      </c>
      <c r="BA31" s="34" t="str">
        <f t="array" ref="BA31">IFERROR(INDEX($AZ$1:$AZ$35,SMALL(IF($AZ$1:$AZ$35&lt;&gt;"",ROW($AZ$1:$AZ$35)),ROW())),"")</f>
        <v/>
      </c>
      <c r="BC31" s="47" t="str">
        <f>IF('7-2'!N77&lt;&gt;"",'7-2'!N77,"")</f>
        <v/>
      </c>
      <c r="BD31" s="34" t="str">
        <f t="array" ref="BD31">IFERROR(INDEX($BC$1:$BC$35,SMALL(IF($BC$1:$BC$35&lt;&gt;"",ROW($BC$1:$BC$35)),ROW())),"")</f>
        <v/>
      </c>
      <c r="BF31" s="47" t="str">
        <f>IF('7-2'!N82&lt;&gt;"",'7-2'!N82,"")</f>
        <v/>
      </c>
      <c r="BG31" s="34" t="str">
        <f t="array" ref="BG31">IFERROR(INDEX($BF$1:$BF$35,SMALL(IF($BF$1:$BF$35&lt;&gt;"",ROW($BF$1:$BF$35)),ROW())),"")</f>
        <v/>
      </c>
      <c r="BI31" s="47" t="str">
        <f>IF('7-2'!N87&lt;&gt;"",'7-2'!N87,"")</f>
        <v/>
      </c>
      <c r="BJ31" s="34" t="str">
        <f t="array" ref="BJ31">IFERROR(INDEX($BI$1:$BI$35,SMALL(IF($BI$1:$BI$35&lt;&gt;"",ROW($BI$1:$BI$35)),ROW())),"")</f>
        <v/>
      </c>
      <c r="BL31" s="47" t="str">
        <f>IF('7-2'!N92&lt;&gt;"",'7-2'!N92,"")</f>
        <v/>
      </c>
      <c r="BM31" s="34" t="str">
        <f t="array" ref="BM31">IFERROR(INDEX($BL$1:$BL$35,SMALL(IF($BL$1:$BL$35&lt;&gt;"",ROW($BL$1:$BL$35)),ROW())),"")</f>
        <v/>
      </c>
      <c r="BO31" s="47" t="str">
        <f>IF('7-2'!N97&lt;&gt;"",'7-2'!N97,"")</f>
        <v/>
      </c>
      <c r="BP31" s="34" t="str">
        <f t="array" ref="BP31">IFERROR(INDEX($BO$1:$BO$35,SMALL(IF($BO$1:$BO$35&lt;&gt;"",ROW($BO$1:$BO$35)),ROW())),"")</f>
        <v/>
      </c>
      <c r="BR31" s="47" t="str">
        <f>IF('7-2'!N102&lt;&gt;"",'7-2'!N102,"")</f>
        <v/>
      </c>
      <c r="BS31" s="34" t="str">
        <f t="array" ref="BS31">IFERROR(INDEX($BR$1:$BR$35,SMALL(IF($BR$1:$BR$35&lt;&gt;"",ROW($BR$1:$BR$35)),ROW())),"")</f>
        <v/>
      </c>
      <c r="BU31" s="47" t="str">
        <f>IF('7-2'!N107&lt;&gt;"",'7-2'!N107,"")</f>
        <v/>
      </c>
      <c r="BV31" s="34" t="str">
        <f t="array" ref="BV31">IFERROR(INDEX($BU$1:$BU$35,SMALL(IF($BU$1:$BU$35&lt;&gt;"",ROW($BU$1:$BU$35)),ROW())),"")</f>
        <v/>
      </c>
      <c r="BX31" s="47" t="str">
        <f>IF('7-2'!N112&lt;&gt;"",'7-2'!N112,"")</f>
        <v/>
      </c>
      <c r="BY31" s="34" t="str">
        <f t="array" ref="BY31">IFERROR(INDEX($BX$1:$BX$35,SMALL(IF($BX$1:$BX$35&lt;&gt;"",ROW($BX$1:$BX$35)),ROW())),"")</f>
        <v/>
      </c>
    </row>
    <row r="32" spans="2:77" x14ac:dyDescent="0.45">
      <c r="B32" s="7"/>
      <c r="C32" s="351"/>
      <c r="D32" s="361"/>
      <c r="E32" s="527"/>
      <c r="F32" s="361"/>
      <c r="G32" s="361"/>
      <c r="H32" s="316" t="s">
        <v>144</v>
      </c>
      <c r="I32" s="320" t="str">
        <f t="shared" si="0"/>
        <v/>
      </c>
      <c r="J32" s="231"/>
      <c r="K32" s="231"/>
      <c r="L32" s="231"/>
      <c r="M32" s="231"/>
      <c r="N32" s="464"/>
      <c r="O32" s="530"/>
      <c r="P32" s="9"/>
      <c r="S32" s="47" t="str">
        <f>IF('7-2'!N18&lt;&gt;"",'7-2'!N18,"")</f>
        <v/>
      </c>
      <c r="T32" s="34" t="str">
        <f t="array" ref="T32">IFERROR(INDEX($S$1:$S$35,SMALL(IF($S$1:$S$35&lt;&gt;"",ROW($S$1:$S$35)),ROW())),"")</f>
        <v/>
      </c>
      <c r="V32" s="47" t="str">
        <f>IF('7-2'!N23&lt;&gt;"",'7-2'!N23,"")</f>
        <v/>
      </c>
      <c r="W32" s="34" t="str">
        <f t="array" ref="W32">IFERROR(INDEX($V$1:$V$35,SMALL(IF($V$1:$V$35&lt;&gt;"",ROW($V$1:$V$35)),ROW())),"")</f>
        <v/>
      </c>
      <c r="Y32" s="47" t="str">
        <f>IF('7-2'!N28&lt;&gt;"",'7-2'!N28,"")</f>
        <v/>
      </c>
      <c r="Z32" s="34" t="str">
        <f t="array" ref="Z32">IFERROR(INDEX($Y$1:$Y$35,SMALL(IF($Y$1:$Y$35&lt;&gt;"",ROW($Y$1:$Y$35)),ROW())),"")</f>
        <v/>
      </c>
      <c r="AB32" s="47" t="str">
        <f>IF('7-2'!N33&lt;&gt;"",'7-2'!N33,"")</f>
        <v/>
      </c>
      <c r="AC32" s="34" t="str">
        <f t="array" ref="AC32">IFERROR(INDEX($AB$1:$AB$35,SMALL(IF($AB$1:$AB$35&lt;&gt;"",ROW($AB$1:$AB$35)),ROW())),"")</f>
        <v/>
      </c>
      <c r="AE32" s="47" t="str">
        <f>IF('7-2'!N38&lt;&gt;"",'7-2'!N38,"")</f>
        <v/>
      </c>
      <c r="AF32" s="34" t="str">
        <f t="array" ref="AF32">IFERROR(INDEX($AE$1:$AE$35,SMALL(IF($AE$1:$AE$35&lt;&gt;"",ROW($AE$1:$AE$35)),ROW())),"")</f>
        <v/>
      </c>
      <c r="AH32" s="47" t="str">
        <f>IF('7-2'!N43&lt;&gt;"",'7-2'!N43,"")</f>
        <v/>
      </c>
      <c r="AI32" s="34" t="str">
        <f t="array" ref="AI32">IFERROR(INDEX(AH32:AH94,SMALL(IF(AH32:AH94&lt;&gt;"",ROW(AH32:AH94)),ROW())),"")</f>
        <v/>
      </c>
      <c r="AK32" s="47" t="str">
        <f>IF('7-2'!N48&lt;&gt;"",'7-2'!N48,"")</f>
        <v/>
      </c>
      <c r="AL32" s="34" t="str">
        <f t="array" ref="AL32">IFERROR(INDEX($AK$1:$AK$35,SMALL(IF($AK$1:$AK$35&lt;&gt;"",ROW($AK$1:$AK$35)),ROW())),"")</f>
        <v/>
      </c>
      <c r="AN32" s="47" t="str">
        <f>IF('7-2'!N53&lt;&gt;"",'7-2'!N53,"")</f>
        <v/>
      </c>
      <c r="AO32" s="34" t="str">
        <f t="array" ref="AO32">IFERROR(INDEX($AN$1:$AN$35,SMALL(IF($AN$1:$AN$35&lt;&gt;"",ROW($AN$1:$AN$35)),ROW())),"")</f>
        <v/>
      </c>
      <c r="AQ32" s="47" t="str">
        <f>IF('7-2'!N58&lt;&gt;"",'7-2'!N58,"")</f>
        <v/>
      </c>
      <c r="AR32" s="34" t="str">
        <f t="array" ref="AR32">IFERROR(INDEX($AQ$1:$AQ$35,SMALL(IF($AQ$1:$AQ$35&lt;&gt;"",ROW($AQ$1:$AQ$35)),ROW())),"")</f>
        <v/>
      </c>
      <c r="AT32" s="47" t="str">
        <f>IF('7-2'!N63&lt;&gt;"",'7-2'!N63,"")</f>
        <v/>
      </c>
      <c r="AU32" s="34" t="str">
        <f t="array" ref="AU32">IFERROR(INDEX($AT$1:$AT$35,SMALL(IF($AT$1:$AT$35&lt;&gt;"",ROW($AT$1:$AT$35)),ROW())),"")</f>
        <v/>
      </c>
      <c r="AW32" s="47" t="str">
        <f>IF('7-2'!N68&lt;&gt;"",'7-2'!N68,"")</f>
        <v/>
      </c>
      <c r="AX32" s="34" t="str">
        <f t="array" ref="AX32">IFERROR(INDEX($AW$1:$AW$35,SMALL(IF($AW$1:$AW$35&lt;&gt;"",ROW($AW$1:$AW$35)),ROW())),"")</f>
        <v/>
      </c>
      <c r="AZ32" s="47" t="str">
        <f>IF('7-2'!N73&lt;&gt;"",'7-2'!N73,"")</f>
        <v/>
      </c>
      <c r="BA32" s="34" t="str">
        <f t="array" ref="BA32">IFERROR(INDEX($AZ$1:$AZ$35,SMALL(IF($AZ$1:$AZ$35&lt;&gt;"",ROW($AZ$1:$AZ$35)),ROW())),"")</f>
        <v/>
      </c>
      <c r="BC32" s="47" t="str">
        <f>IF('7-2'!N78&lt;&gt;"",'7-2'!N78,"")</f>
        <v/>
      </c>
      <c r="BD32" s="34" t="str">
        <f t="array" ref="BD32">IFERROR(INDEX($BC$1:$BC$35,SMALL(IF($BC$1:$BC$35&lt;&gt;"",ROW($BC$1:$BC$35)),ROW())),"")</f>
        <v/>
      </c>
      <c r="BF32" s="47" t="str">
        <f>IF('7-2'!N83&lt;&gt;"",'7-2'!N83,"")</f>
        <v/>
      </c>
      <c r="BG32" s="34" t="str">
        <f t="array" ref="BG32">IFERROR(INDEX($BF$1:$BF$35,SMALL(IF($BF$1:$BF$35&lt;&gt;"",ROW($BF$1:$BF$35)),ROW())),"")</f>
        <v/>
      </c>
      <c r="BI32" s="47" t="str">
        <f>IF('7-2'!N88&lt;&gt;"",'7-2'!N88,"")</f>
        <v/>
      </c>
      <c r="BJ32" s="34" t="str">
        <f t="array" ref="BJ32">IFERROR(INDEX($BI$1:$BI$35,SMALL(IF($BI$1:$BI$35&lt;&gt;"",ROW($BI$1:$BI$35)),ROW())),"")</f>
        <v/>
      </c>
      <c r="BL32" s="47" t="str">
        <f>IF('7-2'!N93&lt;&gt;"",'7-2'!N93,"")</f>
        <v/>
      </c>
      <c r="BM32" s="34" t="str">
        <f t="array" ref="BM32">IFERROR(INDEX($BL$1:$BL$35,SMALL(IF($BL$1:$BL$35&lt;&gt;"",ROW($BL$1:$BL$35)),ROW())),"")</f>
        <v/>
      </c>
      <c r="BO32" s="47" t="str">
        <f>IF('7-2'!N98&lt;&gt;"",'7-2'!N98,"")</f>
        <v/>
      </c>
      <c r="BP32" s="34" t="str">
        <f t="array" ref="BP32">IFERROR(INDEX($BO$1:$BO$35,SMALL(IF($BO$1:$BO$35&lt;&gt;"",ROW($BO$1:$BO$35)),ROW())),"")</f>
        <v/>
      </c>
      <c r="BR32" s="47" t="str">
        <f>IF('7-2'!N103&lt;&gt;"",'7-2'!N103,"")</f>
        <v/>
      </c>
      <c r="BS32" s="34" t="str">
        <f t="array" ref="BS32">IFERROR(INDEX($BR$1:$BR$35,SMALL(IF($BR$1:$BR$35&lt;&gt;"",ROW($BR$1:$BR$35)),ROW())),"")</f>
        <v/>
      </c>
      <c r="BU32" s="47" t="str">
        <f>IF('7-2'!N108&lt;&gt;"",'7-2'!N108,"")</f>
        <v/>
      </c>
      <c r="BV32" s="34" t="str">
        <f t="array" ref="BV32">IFERROR(INDEX($BU$1:$BU$35,SMALL(IF($BU$1:$BU$35&lt;&gt;"",ROW($BU$1:$BU$35)),ROW())),"")</f>
        <v/>
      </c>
      <c r="BX32" s="47" t="str">
        <f>IF('7-2'!N113&lt;&gt;"",'7-2'!N113,"")</f>
        <v/>
      </c>
      <c r="BY32" s="34" t="str">
        <f t="array" ref="BY32">IFERROR(INDEX($BX$1:$BX$35,SMALL(IF($BX$1:$BX$35&lt;&gt;"",ROW($BX$1:$BX$35)),ROW())),"")</f>
        <v/>
      </c>
    </row>
    <row r="33" spans="2:77" x14ac:dyDescent="0.45">
      <c r="B33" s="7"/>
      <c r="C33" s="351"/>
      <c r="D33" s="361"/>
      <c r="E33" s="527"/>
      <c r="F33" s="361"/>
      <c r="G33" s="361"/>
      <c r="H33" s="316" t="s">
        <v>145</v>
      </c>
      <c r="I33" s="320" t="str">
        <f t="shared" si="0"/>
        <v/>
      </c>
      <c r="J33" s="231"/>
      <c r="K33" s="231"/>
      <c r="L33" s="231"/>
      <c r="M33" s="231"/>
      <c r="N33" s="464"/>
      <c r="O33" s="530"/>
      <c r="P33" s="9"/>
      <c r="S33" s="47" t="str">
        <f>IF('7-2'!N19&lt;&gt;"",'7-2'!N19,"")</f>
        <v/>
      </c>
      <c r="T33" s="34" t="str">
        <f t="array" ref="T33">IFERROR(INDEX($S$1:$S$35,SMALL(IF($S$1:$S$35&lt;&gt;"",ROW($S$1:$S$35)),ROW())),"")</f>
        <v/>
      </c>
      <c r="V33" s="47" t="str">
        <f>IF('7-2'!N24&lt;&gt;"",'7-2'!N24,"")</f>
        <v/>
      </c>
      <c r="W33" s="34" t="str">
        <f t="array" ref="W33">IFERROR(INDEX($V$1:$V$35,SMALL(IF($V$1:$V$35&lt;&gt;"",ROW($V$1:$V$35)),ROW())),"")</f>
        <v/>
      </c>
      <c r="Y33" s="47" t="str">
        <f>IF('7-2'!N29&lt;&gt;"",'7-2'!N29,"")</f>
        <v/>
      </c>
      <c r="Z33" s="34" t="str">
        <f t="array" ref="Z33">IFERROR(INDEX($Y$1:$Y$35,SMALL(IF($Y$1:$Y$35&lt;&gt;"",ROW($Y$1:$Y$35)),ROW())),"")</f>
        <v/>
      </c>
      <c r="AB33" s="47" t="str">
        <f>IF('7-2'!N34&lt;&gt;"",'7-2'!N34,"")</f>
        <v/>
      </c>
      <c r="AC33" s="34" t="str">
        <f t="array" ref="AC33">IFERROR(INDEX($AB$1:$AB$35,SMALL(IF($AB$1:$AB$35&lt;&gt;"",ROW($AB$1:$AB$35)),ROW())),"")</f>
        <v/>
      </c>
      <c r="AE33" s="47" t="str">
        <f>IF('7-2'!N39&lt;&gt;"",'7-2'!N39,"")</f>
        <v/>
      </c>
      <c r="AF33" s="34" t="str">
        <f t="array" ref="AF33">IFERROR(INDEX($AE$1:$AE$35,SMALL(IF($AE$1:$AE$35&lt;&gt;"",ROW($AE$1:$AE$35)),ROW())),"")</f>
        <v/>
      </c>
      <c r="AH33" s="47" t="str">
        <f>IF('7-2'!N44&lt;&gt;"",'7-2'!N44,"")</f>
        <v/>
      </c>
      <c r="AI33" s="34" t="str">
        <f t="array" ref="AI33">IFERROR(INDEX(AH33:AH95,SMALL(IF(AH33:AH95&lt;&gt;"",ROW(AH33:AH95)),ROW())),"")</f>
        <v/>
      </c>
      <c r="AK33" s="47" t="str">
        <f>IF('7-2'!N49&lt;&gt;"",'7-2'!N49,"")</f>
        <v/>
      </c>
      <c r="AL33" s="34" t="str">
        <f t="array" ref="AL33">IFERROR(INDEX($AK$1:$AK$35,SMALL(IF($AK$1:$AK$35&lt;&gt;"",ROW($AK$1:$AK$35)),ROW())),"")</f>
        <v/>
      </c>
      <c r="AN33" s="47" t="str">
        <f>IF('7-2'!N54&lt;&gt;"",'7-2'!N54,"")</f>
        <v/>
      </c>
      <c r="AO33" s="34" t="str">
        <f t="array" ref="AO33">IFERROR(INDEX($AN$1:$AN$35,SMALL(IF($AN$1:$AN$35&lt;&gt;"",ROW($AN$1:$AN$35)),ROW())),"")</f>
        <v/>
      </c>
      <c r="AQ33" s="47" t="str">
        <f>IF('7-2'!N59&lt;&gt;"",'7-2'!N59,"")</f>
        <v/>
      </c>
      <c r="AR33" s="34" t="str">
        <f t="array" ref="AR33">IFERROR(INDEX($AQ$1:$AQ$35,SMALL(IF($AQ$1:$AQ$35&lt;&gt;"",ROW($AQ$1:$AQ$35)),ROW())),"")</f>
        <v/>
      </c>
      <c r="AT33" s="47" t="str">
        <f>IF('7-2'!N64&lt;&gt;"",'7-2'!N64,"")</f>
        <v/>
      </c>
      <c r="AU33" s="34" t="str">
        <f t="array" ref="AU33">IFERROR(INDEX($AT$1:$AT$35,SMALL(IF($AT$1:$AT$35&lt;&gt;"",ROW($AT$1:$AT$35)),ROW())),"")</f>
        <v/>
      </c>
      <c r="AW33" s="47" t="str">
        <f>IF('7-2'!N69&lt;&gt;"",'7-2'!N69,"")</f>
        <v/>
      </c>
      <c r="AX33" s="34" t="str">
        <f t="array" ref="AX33">IFERROR(INDEX($AW$1:$AW$35,SMALL(IF($AW$1:$AW$35&lt;&gt;"",ROW($AW$1:$AW$35)),ROW())),"")</f>
        <v/>
      </c>
      <c r="AZ33" s="47" t="str">
        <f>IF('7-2'!N74&lt;&gt;"",'7-2'!N74,"")</f>
        <v/>
      </c>
      <c r="BA33" s="34" t="str">
        <f t="array" ref="BA33">IFERROR(INDEX($AZ$1:$AZ$35,SMALL(IF($AZ$1:$AZ$35&lt;&gt;"",ROW($AZ$1:$AZ$35)),ROW())),"")</f>
        <v/>
      </c>
      <c r="BC33" s="47" t="str">
        <f>IF('7-2'!N79&lt;&gt;"",'7-2'!N79,"")</f>
        <v/>
      </c>
      <c r="BD33" s="34" t="str">
        <f t="array" ref="BD33">IFERROR(INDEX($BC$1:$BC$35,SMALL(IF($BC$1:$BC$35&lt;&gt;"",ROW($BC$1:$BC$35)),ROW())),"")</f>
        <v/>
      </c>
      <c r="BF33" s="47" t="str">
        <f>IF('7-2'!N84&lt;&gt;"",'7-2'!N84,"")</f>
        <v/>
      </c>
      <c r="BG33" s="34" t="str">
        <f t="array" ref="BG33">IFERROR(INDEX($BF$1:$BF$35,SMALL(IF($BF$1:$BF$35&lt;&gt;"",ROW($BF$1:$BF$35)),ROW())),"")</f>
        <v/>
      </c>
      <c r="BI33" s="47" t="str">
        <f>IF('7-2'!N89&lt;&gt;"",'7-2'!N89,"")</f>
        <v/>
      </c>
      <c r="BJ33" s="34" t="str">
        <f t="array" ref="BJ33">IFERROR(INDEX($BI$1:$BI$35,SMALL(IF($BI$1:$BI$35&lt;&gt;"",ROW($BI$1:$BI$35)),ROW())),"")</f>
        <v/>
      </c>
      <c r="BL33" s="47" t="str">
        <f>IF('7-2'!N94&lt;&gt;"",'7-2'!N94,"")</f>
        <v/>
      </c>
      <c r="BM33" s="34" t="str">
        <f t="array" ref="BM33">IFERROR(INDEX($BL$1:$BL$35,SMALL(IF($BL$1:$BL$35&lt;&gt;"",ROW($BL$1:$BL$35)),ROW())),"")</f>
        <v/>
      </c>
      <c r="BO33" s="47" t="str">
        <f>IF('7-2'!N99&lt;&gt;"",'7-2'!N99,"")</f>
        <v/>
      </c>
      <c r="BP33" s="34" t="str">
        <f t="array" ref="BP33">IFERROR(INDEX($BO$1:$BO$35,SMALL(IF($BO$1:$BO$35&lt;&gt;"",ROW($BO$1:$BO$35)),ROW())),"")</f>
        <v/>
      </c>
      <c r="BR33" s="47" t="str">
        <f>IF('7-2'!N104&lt;&gt;"",'7-2'!N104,"")</f>
        <v/>
      </c>
      <c r="BS33" s="34" t="str">
        <f t="array" ref="BS33">IFERROR(INDEX($BR$1:$BR$35,SMALL(IF($BR$1:$BR$35&lt;&gt;"",ROW($BR$1:$BR$35)),ROW())),"")</f>
        <v/>
      </c>
      <c r="BU33" s="47" t="str">
        <f>IF('7-2'!N109&lt;&gt;"",'7-2'!N109,"")</f>
        <v/>
      </c>
      <c r="BV33" s="34" t="str">
        <f t="array" ref="BV33">IFERROR(INDEX($BU$1:$BU$35,SMALL(IF($BU$1:$BU$35&lt;&gt;"",ROW($BU$1:$BU$35)),ROW())),"")</f>
        <v/>
      </c>
      <c r="BX33" s="47" t="str">
        <f>IF('7-2'!N114&lt;&gt;"",'7-2'!N114,"")</f>
        <v/>
      </c>
      <c r="BY33" s="34" t="str">
        <f t="array" ref="BY33">IFERROR(INDEX($BX$1:$BX$35,SMALL(IF($BX$1:$BX$35&lt;&gt;"",ROW($BX$1:$BX$35)),ROW())),"")</f>
        <v/>
      </c>
    </row>
    <row r="34" spans="2:77" x14ac:dyDescent="0.45">
      <c r="B34" s="7"/>
      <c r="C34" s="351"/>
      <c r="D34" s="361"/>
      <c r="E34" s="527"/>
      <c r="F34" s="361"/>
      <c r="G34" s="361"/>
      <c r="H34" s="316" t="s">
        <v>146</v>
      </c>
      <c r="I34" s="320" t="str">
        <f t="shared" si="0"/>
        <v/>
      </c>
      <c r="J34" s="231"/>
      <c r="K34" s="231"/>
      <c r="L34" s="231"/>
      <c r="M34" s="231"/>
      <c r="N34" s="464"/>
      <c r="O34" s="530"/>
      <c r="P34" s="9"/>
      <c r="S34" s="47" t="str">
        <f>IF('7-2'!N20&lt;&gt;"",'7-2'!N20,"")</f>
        <v/>
      </c>
      <c r="T34" s="34" t="str">
        <f t="array" ref="T34">IFERROR(INDEX($S$1:$S$35,SMALL(IF($S$1:$S$35&lt;&gt;"",ROW($S$1:$S$35)),ROW())),"")</f>
        <v/>
      </c>
      <c r="V34" s="47" t="str">
        <f>IF('7-2'!N25&lt;&gt;"",'7-2'!N25,"")</f>
        <v/>
      </c>
      <c r="W34" s="34" t="str">
        <f t="array" ref="W34">IFERROR(INDEX($V$1:$V$35,SMALL(IF($V$1:$V$35&lt;&gt;"",ROW($V$1:$V$35)),ROW())),"")</f>
        <v/>
      </c>
      <c r="Y34" s="47" t="str">
        <f>IF('7-2'!N30&lt;&gt;"",'7-2'!N30,"")</f>
        <v/>
      </c>
      <c r="Z34" s="34" t="str">
        <f t="array" ref="Z34">IFERROR(INDEX($Y$1:$Y$35,SMALL(IF($Y$1:$Y$35&lt;&gt;"",ROW($Y$1:$Y$35)),ROW())),"")</f>
        <v/>
      </c>
      <c r="AB34" s="47" t="str">
        <f>IF('7-2'!N35&lt;&gt;"",'7-2'!N35,"")</f>
        <v/>
      </c>
      <c r="AC34" s="34" t="str">
        <f t="array" ref="AC34">IFERROR(INDEX($AB$1:$AB$35,SMALL(IF($AB$1:$AB$35&lt;&gt;"",ROW($AB$1:$AB$35)),ROW())),"")</f>
        <v/>
      </c>
      <c r="AE34" s="47" t="str">
        <f>IF('7-2'!N40&lt;&gt;"",'7-2'!N40,"")</f>
        <v/>
      </c>
      <c r="AF34" s="34" t="str">
        <f t="array" ref="AF34">IFERROR(INDEX($AE$1:$AE$35,SMALL(IF($AE$1:$AE$35&lt;&gt;"",ROW($AE$1:$AE$35)),ROW())),"")</f>
        <v/>
      </c>
      <c r="AH34" s="47" t="str">
        <f>IF('7-2'!N45&lt;&gt;"",'7-2'!N45,"")</f>
        <v/>
      </c>
      <c r="AI34" s="34" t="str">
        <f t="array" ref="AI34">IFERROR(INDEX(AH34:AH96,SMALL(IF(AH34:AH96&lt;&gt;"",ROW(AH34:AH96)),ROW())),"")</f>
        <v/>
      </c>
      <c r="AK34" s="47" t="str">
        <f>IF('7-2'!N50&lt;&gt;"",'7-2'!N50,"")</f>
        <v/>
      </c>
      <c r="AL34" s="34" t="str">
        <f t="array" ref="AL34">IFERROR(INDEX($AK$1:$AK$35,SMALL(IF($AK$1:$AK$35&lt;&gt;"",ROW($AK$1:$AK$35)),ROW())),"")</f>
        <v/>
      </c>
      <c r="AN34" s="47" t="str">
        <f>IF('7-2'!N55&lt;&gt;"",'7-2'!N55,"")</f>
        <v/>
      </c>
      <c r="AO34" s="34" t="str">
        <f t="array" ref="AO34">IFERROR(INDEX($AN$1:$AN$35,SMALL(IF($AN$1:$AN$35&lt;&gt;"",ROW($AN$1:$AN$35)),ROW())),"")</f>
        <v/>
      </c>
      <c r="AQ34" s="47" t="str">
        <f>IF('7-2'!N60&lt;&gt;"",'7-2'!N60,"")</f>
        <v/>
      </c>
      <c r="AR34" s="34" t="str">
        <f t="array" ref="AR34">IFERROR(INDEX($AQ$1:$AQ$35,SMALL(IF($AQ$1:$AQ$35&lt;&gt;"",ROW($AQ$1:$AQ$35)),ROW())),"")</f>
        <v/>
      </c>
      <c r="AT34" s="47" t="str">
        <f>IF('7-2'!N65&lt;&gt;"",'7-2'!N65,"")</f>
        <v/>
      </c>
      <c r="AU34" s="34" t="str">
        <f t="array" ref="AU34">IFERROR(INDEX($AT$1:$AT$35,SMALL(IF($AT$1:$AT$35&lt;&gt;"",ROW($AT$1:$AT$35)),ROW())),"")</f>
        <v/>
      </c>
      <c r="AW34" s="47" t="str">
        <f>IF('7-2'!N70&lt;&gt;"",'7-2'!N70,"")</f>
        <v/>
      </c>
      <c r="AX34" s="34" t="str">
        <f t="array" ref="AX34">IFERROR(INDEX($AW$1:$AW$35,SMALL(IF($AW$1:$AW$35&lt;&gt;"",ROW($AW$1:$AW$35)),ROW())),"")</f>
        <v/>
      </c>
      <c r="AZ34" s="47" t="str">
        <f>IF('7-2'!N75&lt;&gt;"",'7-2'!N75,"")</f>
        <v/>
      </c>
      <c r="BA34" s="34" t="str">
        <f t="array" ref="BA34">IFERROR(INDEX($AZ$1:$AZ$35,SMALL(IF($AZ$1:$AZ$35&lt;&gt;"",ROW($AZ$1:$AZ$35)),ROW())),"")</f>
        <v/>
      </c>
      <c r="BC34" s="47" t="str">
        <f>IF('7-2'!N80&lt;&gt;"",'7-2'!N80,"")</f>
        <v/>
      </c>
      <c r="BD34" s="34" t="str">
        <f t="array" ref="BD34">IFERROR(INDEX($BC$1:$BC$35,SMALL(IF($BC$1:$BC$35&lt;&gt;"",ROW($BC$1:$BC$35)),ROW())),"")</f>
        <v/>
      </c>
      <c r="BF34" s="47" t="str">
        <f>IF('7-2'!N85&lt;&gt;"",'7-2'!N85,"")</f>
        <v/>
      </c>
      <c r="BG34" s="34" t="str">
        <f t="array" ref="BG34">IFERROR(INDEX($BF$1:$BF$35,SMALL(IF($BF$1:$BF$35&lt;&gt;"",ROW($BF$1:$BF$35)),ROW())),"")</f>
        <v/>
      </c>
      <c r="BI34" s="47" t="str">
        <f>IF('7-2'!N90&lt;&gt;"",'7-2'!N90,"")</f>
        <v/>
      </c>
      <c r="BJ34" s="34" t="str">
        <f t="array" ref="BJ34">IFERROR(INDEX($BI$1:$BI$35,SMALL(IF($BI$1:$BI$35&lt;&gt;"",ROW($BI$1:$BI$35)),ROW())),"")</f>
        <v/>
      </c>
      <c r="BL34" s="47" t="str">
        <f>IF('7-2'!N95&lt;&gt;"",'7-2'!N95,"")</f>
        <v/>
      </c>
      <c r="BM34" s="34" t="str">
        <f t="array" ref="BM34">IFERROR(INDEX($BL$1:$BL$35,SMALL(IF($BL$1:$BL$35&lt;&gt;"",ROW($BL$1:$BL$35)),ROW())),"")</f>
        <v/>
      </c>
      <c r="BO34" s="47" t="str">
        <f>IF('7-2'!N100&lt;&gt;"",'7-2'!N100,"")</f>
        <v/>
      </c>
      <c r="BP34" s="34" t="str">
        <f t="array" ref="BP34">IFERROR(INDEX($BO$1:$BO$35,SMALL(IF($BO$1:$BO$35&lt;&gt;"",ROW($BO$1:$BO$35)),ROW())),"")</f>
        <v/>
      </c>
      <c r="BR34" s="47" t="str">
        <f>IF('7-2'!N105&lt;&gt;"",'7-2'!N105,"")</f>
        <v/>
      </c>
      <c r="BS34" s="34" t="str">
        <f t="array" ref="BS34">IFERROR(INDEX($BR$1:$BR$35,SMALL(IF($BR$1:$BR$35&lt;&gt;"",ROW($BR$1:$BR$35)),ROW())),"")</f>
        <v/>
      </c>
      <c r="BU34" s="47" t="str">
        <f>IF('7-2'!N110&lt;&gt;"",'7-2'!N110,"")</f>
        <v/>
      </c>
      <c r="BV34" s="34" t="str">
        <f t="array" ref="BV34">IFERROR(INDEX($BU$1:$BU$35,SMALL(IF($BU$1:$BU$35&lt;&gt;"",ROW($BU$1:$BU$35)),ROW())),"")</f>
        <v/>
      </c>
      <c r="BX34" s="47" t="str">
        <f>IF('7-2'!N115&lt;&gt;"",'7-2'!N115,"")</f>
        <v/>
      </c>
      <c r="BY34" s="34" t="str">
        <f t="array" ref="BY34">IFERROR(INDEX($BX$1:$BX$35,SMALL(IF($BX$1:$BX$35&lt;&gt;"",ROW($BX$1:$BX$35)),ROW())),"")</f>
        <v/>
      </c>
    </row>
    <row r="35" spans="2:77" ht="15.6" thickBot="1" x14ac:dyDescent="0.5">
      <c r="B35" s="7"/>
      <c r="C35" s="351"/>
      <c r="D35" s="361"/>
      <c r="E35" s="527"/>
      <c r="F35" s="361"/>
      <c r="G35" s="361"/>
      <c r="H35" s="316" t="s">
        <v>147</v>
      </c>
      <c r="I35" s="320" t="str">
        <f t="shared" si="0"/>
        <v/>
      </c>
      <c r="J35" s="231"/>
      <c r="K35" s="231"/>
      <c r="L35" s="231"/>
      <c r="M35" s="231"/>
      <c r="N35" s="464"/>
      <c r="O35" s="530"/>
      <c r="P35" s="9"/>
      <c r="S35" s="44" t="str">
        <f>IF('7-2'!N21&lt;&gt;"",'7-2'!N21,"")</f>
        <v/>
      </c>
      <c r="T35" s="32" t="str">
        <f t="array" ref="T35">IFERROR(INDEX($S$1:$S$35,SMALL(IF($S$1:$S$35&lt;&gt;"",ROW($S$1:$S$35)),ROW())),"")</f>
        <v/>
      </c>
      <c r="V35" s="44" t="str">
        <f>IF('7-2'!N26&lt;&gt;"",'7-2'!N26,"")</f>
        <v/>
      </c>
      <c r="W35" s="32" t="str">
        <f t="array" ref="W35">IFERROR(INDEX($V$1:$V$35,SMALL(IF($V$1:$V$35&lt;&gt;"",ROW($V$1:$V$35)),ROW())),"")</f>
        <v/>
      </c>
      <c r="Y35" s="44" t="str">
        <f>IF('7-2'!N31&lt;&gt;"",'7-2'!N31,"")</f>
        <v/>
      </c>
      <c r="Z35" s="32" t="str">
        <f t="array" ref="Z35">IFERROR(INDEX($Y$1:$Y$35,SMALL(IF($Y$1:$Y$35&lt;&gt;"",ROW($Y$1:$Y$35)),ROW())),"")</f>
        <v/>
      </c>
      <c r="AB35" s="44" t="str">
        <f>IF('7-2'!N36&lt;&gt;"",'7-2'!N36,"")</f>
        <v/>
      </c>
      <c r="AC35" s="32" t="str">
        <f t="array" ref="AC35">IFERROR(INDEX($AB$1:$AB$35,SMALL(IF($AB$1:$AB$35&lt;&gt;"",ROW($AB$1:$AB$35)),ROW())),"")</f>
        <v/>
      </c>
      <c r="AE35" s="44" t="str">
        <f>IF('7-2'!N41&lt;&gt;"",'7-2'!N41,"")</f>
        <v/>
      </c>
      <c r="AF35" s="32" t="str">
        <f t="array" ref="AF35">IFERROR(INDEX($AE$1:$AE$35,SMALL(IF($AE$1:$AE$35&lt;&gt;"",ROW($AE$1:$AE$35)),ROW())),"")</f>
        <v/>
      </c>
      <c r="AH35" s="44" t="str">
        <f>IF('7-2'!N46&lt;&gt;"",'7-2'!N46,"")</f>
        <v/>
      </c>
      <c r="AI35" s="32" t="str">
        <f t="array" ref="AI35">IFERROR(INDEX(AH35:AH97,SMALL(IF(AH35:AH97&lt;&gt;"",ROW(AH35:AH97)),ROW())),"")</f>
        <v/>
      </c>
      <c r="AK35" s="44" t="str">
        <f>IF('7-2'!N51&lt;&gt;"",'7-2'!N51,"")</f>
        <v/>
      </c>
      <c r="AL35" s="32" t="str">
        <f t="array" ref="AL35">IFERROR(INDEX($AK$1:$AK$35,SMALL(IF($AK$1:$AK$35&lt;&gt;"",ROW($AK$1:$AK$35)),ROW())),"")</f>
        <v/>
      </c>
      <c r="AN35" s="44" t="str">
        <f>IF('7-2'!N56&lt;&gt;"",'7-2'!N56,"")</f>
        <v/>
      </c>
      <c r="AO35" s="32" t="str">
        <f t="array" ref="AO35">IFERROR(INDEX($AN$1:$AN$35,SMALL(IF($AN$1:$AN$35&lt;&gt;"",ROW($AN$1:$AN$35)),ROW())),"")</f>
        <v/>
      </c>
      <c r="AQ35" s="44" t="str">
        <f>IF('7-2'!N61&lt;&gt;"",'7-2'!N61,"")</f>
        <v/>
      </c>
      <c r="AR35" s="32" t="str">
        <f t="array" ref="AR35">IFERROR(INDEX($AQ$1:$AQ$35,SMALL(IF($AQ$1:$AQ$35&lt;&gt;"",ROW($AQ$1:$AQ$35)),ROW())),"")</f>
        <v/>
      </c>
      <c r="AT35" s="44" t="str">
        <f>IF('7-2'!N66&lt;&gt;"",'7-2'!N66,"")</f>
        <v/>
      </c>
      <c r="AU35" s="32" t="str">
        <f t="array" ref="AU35">IFERROR(INDEX($AT$1:$AT$35,SMALL(IF($AT$1:$AT$35&lt;&gt;"",ROW($AT$1:$AT$35)),ROW())),"")</f>
        <v/>
      </c>
      <c r="AW35" s="44" t="str">
        <f>IF('7-2'!N71&lt;&gt;"",'7-2'!N71,"")</f>
        <v/>
      </c>
      <c r="AX35" s="32" t="str">
        <f t="array" ref="AX35">IFERROR(INDEX($AW$1:$AW$35,SMALL(IF($AW$1:$AW$35&lt;&gt;"",ROW($AW$1:$AW$35)),ROW())),"")</f>
        <v/>
      </c>
      <c r="AZ35" s="44" t="str">
        <f>IF('7-2'!N76&lt;&gt;"",'7-2'!N76,"")</f>
        <v/>
      </c>
      <c r="BA35" s="32" t="str">
        <f t="array" ref="BA35">IFERROR(INDEX($AZ$1:$AZ$35,SMALL(IF($AZ$1:$AZ$35&lt;&gt;"",ROW($AZ$1:$AZ$35)),ROW())),"")</f>
        <v/>
      </c>
      <c r="BC35" s="44" t="str">
        <f>IF('7-2'!N81&lt;&gt;"",'7-2'!N81,"")</f>
        <v/>
      </c>
      <c r="BD35" s="32" t="str">
        <f t="array" ref="BD35">IFERROR(INDEX($BC$1:$BC$35,SMALL(IF($BC$1:$BC$35&lt;&gt;"",ROW($BC$1:$BC$35)),ROW())),"")</f>
        <v/>
      </c>
      <c r="BF35" s="44" t="str">
        <f>IF('7-2'!N86&lt;&gt;"",'7-2'!N86,"")</f>
        <v/>
      </c>
      <c r="BG35" s="32" t="str">
        <f t="array" ref="BG35">IFERROR(INDEX($BF$1:$BF$35,SMALL(IF($BF$1:$BF$35&lt;&gt;"",ROW($BF$1:$BF$35)),ROW())),"")</f>
        <v/>
      </c>
      <c r="BI35" s="44" t="str">
        <f>IF('7-2'!N91&lt;&gt;"",'7-2'!N91,"")</f>
        <v/>
      </c>
      <c r="BJ35" s="32" t="str">
        <f t="array" ref="BJ35">IFERROR(INDEX($BI$1:$BI$35,SMALL(IF($BI$1:$BI$35&lt;&gt;"",ROW($BI$1:$BI$35)),ROW())),"")</f>
        <v/>
      </c>
      <c r="BL35" s="44" t="str">
        <f>IF('7-2'!N96&lt;&gt;"",'7-2'!N96,"")</f>
        <v/>
      </c>
      <c r="BM35" s="32" t="str">
        <f t="array" ref="BM35">IFERROR(INDEX($BL$1:$BL$35,SMALL(IF($BL$1:$BL$35&lt;&gt;"",ROW($BL$1:$BL$35)),ROW())),"")</f>
        <v/>
      </c>
      <c r="BO35" s="44" t="str">
        <f>IF('7-2'!N101&lt;&gt;"",'7-2'!N101,"")</f>
        <v/>
      </c>
      <c r="BP35" s="32" t="str">
        <f t="array" ref="BP35">IFERROR(INDEX($BO$1:$BO$35,SMALL(IF($BO$1:$BO$35&lt;&gt;"",ROW($BO$1:$BO$35)),ROW())),"")</f>
        <v/>
      </c>
      <c r="BR35" s="44" t="str">
        <f>IF('7-2'!N106&lt;&gt;"",'7-2'!N106,"")</f>
        <v/>
      </c>
      <c r="BS35" s="32" t="str">
        <f t="array" ref="BS35">IFERROR(INDEX($BR$1:$BR$35,SMALL(IF($BR$1:$BR$35&lt;&gt;"",ROW($BR$1:$BR$35)),ROW())),"")</f>
        <v/>
      </c>
      <c r="BU35" s="44" t="str">
        <f>IF('7-2'!N111&lt;&gt;"",'7-2'!N111,"")</f>
        <v/>
      </c>
      <c r="BV35" s="32" t="str">
        <f t="array" ref="BV35">IFERROR(INDEX($BU$1:$BU$35,SMALL(IF($BU$1:$BU$35&lt;&gt;"",ROW($BU$1:$BU$35)),ROW())),"")</f>
        <v/>
      </c>
      <c r="BX35" s="44" t="str">
        <f>IF('7-2'!N116&lt;&gt;"",'7-2'!N116,"")</f>
        <v/>
      </c>
      <c r="BY35" s="32" t="str">
        <f t="array" ref="BY35">IFERROR(INDEX($BX$1:$BX$35,SMALL(IF($BX$1:$BX$35&lt;&gt;"",ROW($BX$1:$BX$35)),ROW())),"")</f>
        <v/>
      </c>
    </row>
    <row r="36" spans="2:77" x14ac:dyDescent="0.45">
      <c r="B36" s="7"/>
      <c r="C36" s="351"/>
      <c r="D36" s="361"/>
      <c r="E36" s="527"/>
      <c r="F36" s="361"/>
      <c r="G36" s="361"/>
      <c r="H36" s="316" t="s">
        <v>148</v>
      </c>
      <c r="I36" s="320" t="str">
        <f t="shared" si="0"/>
        <v/>
      </c>
      <c r="J36" s="231"/>
      <c r="K36" s="231"/>
      <c r="L36" s="231"/>
      <c r="M36" s="231"/>
      <c r="N36" s="464"/>
      <c r="O36" s="530"/>
      <c r="P36" s="9"/>
    </row>
    <row r="37" spans="2:77" x14ac:dyDescent="0.45">
      <c r="B37" s="7"/>
      <c r="C37" s="351"/>
      <c r="D37" s="361"/>
      <c r="E37" s="527"/>
      <c r="F37" s="361"/>
      <c r="G37" s="361"/>
      <c r="H37" s="316" t="s">
        <v>149</v>
      </c>
      <c r="I37" s="320" t="str">
        <f t="shared" si="0"/>
        <v/>
      </c>
      <c r="J37" s="231"/>
      <c r="K37" s="231"/>
      <c r="L37" s="231"/>
      <c r="M37" s="231"/>
      <c r="N37" s="464"/>
      <c r="O37" s="530"/>
      <c r="P37" s="9"/>
    </row>
    <row r="38" spans="2:77" x14ac:dyDescent="0.45">
      <c r="B38" s="7"/>
      <c r="C38" s="351"/>
      <c r="D38" s="361"/>
      <c r="E38" s="527"/>
      <c r="F38" s="361"/>
      <c r="G38" s="361"/>
      <c r="H38" s="316" t="s">
        <v>268</v>
      </c>
      <c r="I38" s="320" t="str">
        <f t="shared" si="0"/>
        <v/>
      </c>
      <c r="J38" s="271"/>
      <c r="K38" s="271"/>
      <c r="L38" s="271"/>
      <c r="M38" s="271"/>
      <c r="N38" s="464"/>
      <c r="O38" s="530"/>
      <c r="P38" s="9"/>
      <c r="Q38" s="28"/>
      <c r="S38" s="156" t="s">
        <v>266</v>
      </c>
    </row>
    <row r="39" spans="2:77" x14ac:dyDescent="0.45">
      <c r="B39" s="7"/>
      <c r="C39" s="351"/>
      <c r="D39" s="361"/>
      <c r="E39" s="527"/>
      <c r="F39" s="361"/>
      <c r="G39" s="361"/>
      <c r="H39" s="316" t="s">
        <v>269</v>
      </c>
      <c r="I39" s="320" t="str">
        <f t="shared" si="0"/>
        <v/>
      </c>
      <c r="J39" s="231"/>
      <c r="K39" s="231"/>
      <c r="L39" s="231"/>
      <c r="M39" s="231"/>
      <c r="N39" s="464"/>
      <c r="O39" s="530"/>
      <c r="P39" s="9"/>
      <c r="Q39" s="28"/>
      <c r="S39" s="14" t="s">
        <v>257</v>
      </c>
    </row>
    <row r="40" spans="2:77" x14ac:dyDescent="0.45">
      <c r="B40" s="7"/>
      <c r="C40" s="351"/>
      <c r="D40" s="361"/>
      <c r="E40" s="527"/>
      <c r="F40" s="361"/>
      <c r="G40" s="361"/>
      <c r="H40" s="316" t="s">
        <v>270</v>
      </c>
      <c r="I40" s="320" t="str">
        <f t="shared" si="0"/>
        <v/>
      </c>
      <c r="J40" s="231"/>
      <c r="K40" s="231"/>
      <c r="L40" s="231"/>
      <c r="M40" s="231"/>
      <c r="N40" s="464"/>
      <c r="O40" s="530"/>
      <c r="P40" s="9"/>
      <c r="Q40" s="28"/>
      <c r="S40" s="14" t="s">
        <v>258</v>
      </c>
    </row>
    <row r="41" spans="2:77" x14ac:dyDescent="0.45">
      <c r="B41" s="7"/>
      <c r="C41" s="351"/>
      <c r="D41" s="361"/>
      <c r="E41" s="527"/>
      <c r="F41" s="361"/>
      <c r="G41" s="361"/>
      <c r="H41" s="316" t="s">
        <v>271</v>
      </c>
      <c r="I41" s="320" t="str">
        <f t="shared" si="0"/>
        <v/>
      </c>
      <c r="J41" s="231"/>
      <c r="K41" s="231"/>
      <c r="L41" s="231"/>
      <c r="M41" s="231"/>
      <c r="N41" s="464"/>
      <c r="O41" s="530"/>
      <c r="P41" s="9"/>
      <c r="Q41" s="28"/>
      <c r="S41" s="14" t="s">
        <v>259</v>
      </c>
    </row>
    <row r="42" spans="2:77" x14ac:dyDescent="0.45">
      <c r="B42" s="7"/>
      <c r="C42" s="351"/>
      <c r="D42" s="361"/>
      <c r="E42" s="527"/>
      <c r="F42" s="361"/>
      <c r="G42" s="361"/>
      <c r="H42" s="316" t="s">
        <v>272</v>
      </c>
      <c r="I42" s="320" t="str">
        <f t="shared" si="0"/>
        <v/>
      </c>
      <c r="J42" s="231"/>
      <c r="K42" s="231"/>
      <c r="L42" s="231"/>
      <c r="M42" s="231"/>
      <c r="N42" s="464"/>
      <c r="O42" s="530"/>
      <c r="P42" s="9"/>
      <c r="Q42" s="28"/>
      <c r="S42" s="156"/>
    </row>
    <row r="43" spans="2:77" x14ac:dyDescent="0.45">
      <c r="B43" s="7"/>
      <c r="C43" s="351"/>
      <c r="D43" s="361"/>
      <c r="E43" s="527"/>
      <c r="F43" s="361"/>
      <c r="G43" s="361"/>
      <c r="H43" s="316" t="s">
        <v>273</v>
      </c>
      <c r="I43" s="320" t="str">
        <f t="shared" si="0"/>
        <v/>
      </c>
      <c r="J43" s="231"/>
      <c r="K43" s="231"/>
      <c r="L43" s="231"/>
      <c r="M43" s="231"/>
      <c r="N43" s="464"/>
      <c r="O43" s="530"/>
      <c r="P43" s="9"/>
      <c r="Q43" s="28"/>
      <c r="S43" s="156"/>
    </row>
    <row r="44" spans="2:77" x14ac:dyDescent="0.45">
      <c r="B44" s="7"/>
      <c r="C44" s="351"/>
      <c r="D44" s="361"/>
      <c r="E44" s="527"/>
      <c r="F44" s="361"/>
      <c r="G44" s="361"/>
      <c r="H44" s="316" t="s">
        <v>274</v>
      </c>
      <c r="I44" s="320" t="str">
        <f t="shared" si="0"/>
        <v/>
      </c>
      <c r="J44" s="231"/>
      <c r="K44" s="231"/>
      <c r="L44" s="231"/>
      <c r="M44" s="231"/>
      <c r="N44" s="464"/>
      <c r="O44" s="530"/>
      <c r="P44" s="9"/>
      <c r="Q44" s="28"/>
      <c r="S44" s="156"/>
    </row>
    <row r="45" spans="2:77" x14ac:dyDescent="0.45">
      <c r="B45" s="7"/>
      <c r="C45" s="351"/>
      <c r="D45" s="361"/>
      <c r="E45" s="527"/>
      <c r="F45" s="361"/>
      <c r="G45" s="361"/>
      <c r="H45" s="316" t="s">
        <v>275</v>
      </c>
      <c r="I45" s="320" t="str">
        <f t="shared" si="0"/>
        <v/>
      </c>
      <c r="J45" s="231"/>
      <c r="K45" s="231"/>
      <c r="L45" s="231"/>
      <c r="M45" s="231"/>
      <c r="N45" s="464"/>
      <c r="O45" s="530"/>
      <c r="P45" s="9"/>
      <c r="Q45" s="28"/>
      <c r="S45" s="156"/>
    </row>
    <row r="46" spans="2:77" x14ac:dyDescent="0.45">
      <c r="B46" s="7"/>
      <c r="C46" s="351"/>
      <c r="D46" s="361"/>
      <c r="E46" s="527"/>
      <c r="F46" s="361"/>
      <c r="G46" s="361"/>
      <c r="H46" s="316" t="s">
        <v>276</v>
      </c>
      <c r="I46" s="320" t="str">
        <f t="shared" si="0"/>
        <v/>
      </c>
      <c r="J46" s="231"/>
      <c r="K46" s="231"/>
      <c r="L46" s="231"/>
      <c r="M46" s="231"/>
      <c r="N46" s="464"/>
      <c r="O46" s="530"/>
      <c r="P46" s="9"/>
      <c r="Q46" s="28"/>
      <c r="S46" s="156"/>
    </row>
    <row r="47" spans="2:77" x14ac:dyDescent="0.45">
      <c r="B47" s="7"/>
      <c r="C47" s="351"/>
      <c r="D47" s="361"/>
      <c r="E47" s="527"/>
      <c r="F47" s="361"/>
      <c r="G47" s="361"/>
      <c r="H47" s="316" t="s">
        <v>277</v>
      </c>
      <c r="I47" s="320" t="str">
        <f t="shared" si="0"/>
        <v/>
      </c>
      <c r="J47" s="231"/>
      <c r="K47" s="231"/>
      <c r="L47" s="231"/>
      <c r="M47" s="231"/>
      <c r="N47" s="464"/>
      <c r="O47" s="530"/>
      <c r="P47" s="9"/>
      <c r="Q47" s="28"/>
      <c r="S47" s="156"/>
    </row>
    <row r="48" spans="2:77" x14ac:dyDescent="0.45">
      <c r="B48" s="7"/>
      <c r="C48" s="351"/>
      <c r="D48" s="361"/>
      <c r="E48" s="527"/>
      <c r="F48" s="361"/>
      <c r="G48" s="361"/>
      <c r="H48" s="316" t="s">
        <v>278</v>
      </c>
      <c r="I48" s="320" t="str">
        <f t="shared" si="0"/>
        <v/>
      </c>
      <c r="J48" s="231"/>
      <c r="K48" s="231"/>
      <c r="L48" s="231"/>
      <c r="M48" s="231"/>
      <c r="N48" s="464"/>
      <c r="O48" s="530"/>
      <c r="P48" s="9"/>
      <c r="Q48" s="28"/>
      <c r="S48" s="156"/>
    </row>
    <row r="49" spans="2:19" x14ac:dyDescent="0.45">
      <c r="B49" s="7"/>
      <c r="C49" s="351"/>
      <c r="D49" s="361"/>
      <c r="E49" s="527"/>
      <c r="F49" s="361"/>
      <c r="G49" s="361"/>
      <c r="H49" s="316" t="s">
        <v>279</v>
      </c>
      <c r="I49" s="320" t="str">
        <f t="shared" si="0"/>
        <v/>
      </c>
      <c r="J49" s="231"/>
      <c r="K49" s="231"/>
      <c r="L49" s="231"/>
      <c r="M49" s="231"/>
      <c r="N49" s="464"/>
      <c r="O49" s="530"/>
      <c r="P49" s="9"/>
      <c r="Q49" s="28"/>
      <c r="S49" s="156"/>
    </row>
    <row r="50" spans="2:19" x14ac:dyDescent="0.45">
      <c r="B50" s="7"/>
      <c r="C50" s="351"/>
      <c r="D50" s="361"/>
      <c r="E50" s="527"/>
      <c r="F50" s="361"/>
      <c r="G50" s="361"/>
      <c r="H50" s="316" t="s">
        <v>280</v>
      </c>
      <c r="I50" s="320" t="str">
        <f t="shared" si="0"/>
        <v/>
      </c>
      <c r="J50" s="231"/>
      <c r="K50" s="231"/>
      <c r="L50" s="231"/>
      <c r="M50" s="231"/>
      <c r="N50" s="464"/>
      <c r="O50" s="530"/>
      <c r="P50" s="9"/>
      <c r="Q50" s="28"/>
      <c r="S50" s="156"/>
    </row>
    <row r="51" spans="2:19" x14ac:dyDescent="0.45">
      <c r="B51" s="7"/>
      <c r="C51" s="351"/>
      <c r="D51" s="361"/>
      <c r="E51" s="527"/>
      <c r="F51" s="361"/>
      <c r="G51" s="361"/>
      <c r="H51" s="316" t="s">
        <v>281</v>
      </c>
      <c r="I51" s="320" t="str">
        <f t="shared" si="0"/>
        <v/>
      </c>
      <c r="J51" s="231"/>
      <c r="K51" s="231"/>
      <c r="L51" s="231"/>
      <c r="M51" s="231"/>
      <c r="N51" s="464"/>
      <c r="O51" s="530"/>
      <c r="P51" s="9"/>
      <c r="Q51" s="28"/>
      <c r="S51" s="156"/>
    </row>
    <row r="52" spans="2:19" ht="15.6" thickBot="1" x14ac:dyDescent="0.5">
      <c r="B52" s="7"/>
      <c r="C52" s="352"/>
      <c r="D52" s="362"/>
      <c r="E52" s="528"/>
      <c r="F52" s="362"/>
      <c r="G52" s="362"/>
      <c r="H52" s="310" t="s">
        <v>282</v>
      </c>
      <c r="I52" s="321" t="str">
        <f t="shared" si="0"/>
        <v/>
      </c>
      <c r="J52" s="270"/>
      <c r="K52" s="270"/>
      <c r="L52" s="270"/>
      <c r="M52" s="270"/>
      <c r="N52" s="465"/>
      <c r="O52" s="531"/>
      <c r="P52" s="9"/>
      <c r="Q52" s="28"/>
      <c r="S52" s="156"/>
    </row>
    <row r="53" spans="2:19" x14ac:dyDescent="0.45">
      <c r="B53" s="7"/>
      <c r="C53" s="350" t="str">
        <f>IF($A$1&gt;1,2,"")</f>
        <v/>
      </c>
      <c r="D53" s="360" t="str">
        <f>IF('1'!D14&lt;&gt;"",'1'!D14,"")</f>
        <v/>
      </c>
      <c r="E53" s="360" t="str">
        <f>IF('1'!E14&lt;&gt;"",'1'!E14,"")&amp;CHAR(10)&amp;IF('1'!F14&lt;&gt;"",'1'!F14,"")&amp;CHAR(10)&amp;IF('1'!G14&lt;&gt;"",'1'!G14,"")&amp;CHAR(10)&amp;IF('1'!H14&lt;&gt;"",'1'!H14,"")&amp;CHAR(10)&amp;IF('1'!I14&lt;&gt;"",'1'!I14,"")</f>
        <v xml:space="preserve">
</v>
      </c>
      <c r="F53" s="360" t="str">
        <f>IF('3'!G23="[選択]","","【A】"&amp;'3'!G23&amp;"（"&amp;'3'!H24&amp;"）"&amp;CHAR(10))&amp;IF('3'!I23="[選択]","","【B】"&amp;'3'!I23&amp;"（"&amp;'3'!J24&amp;"）"&amp;CHAR(10))&amp;IF('3'!K23="実施済","【C】"&amp;'3'!K23&amp;"（"&amp;'3'!L24&amp;"）"&amp;CHAR(10),"")&amp;IF('3'!M23="実施済み","【D】"&amp;'3'!M23&amp;"（"&amp;'3'!N24&amp;"）"&amp;CHAR(10),"")</f>
        <v/>
      </c>
      <c r="G53" s="360" t="str">
        <f>IF('4'!G24="[選択]","","【a】"&amp;'4'!G24&amp;"（"&amp;'4'!H25&amp;"）"&amp;CHAR(10))&amp;IF('4'!I24="[選択]","","【b】"&amp;'4'!I24&amp;"（"&amp;'4'!J25&amp;"）"&amp;CHAR(10))&amp;IF('4'!K24="[選択]","","【c】"&amp;'4'!K24&amp;"（"&amp;'4'!L25&amp;"）"&amp;CHAR(10))&amp;IF('4'!M24="[選択]","","【d】"&amp;'4'!M24&amp;"（"&amp;'4'!N25&amp;"）"&amp;CHAR(10))&amp;IF('4'!O24="[選択]","","【e】"&amp;'4'!O24&amp;"（"&amp;'4'!P25&amp;"）"&amp;CHAR(10))&amp;IF('4'!Q24="[選択]","","【f】"&amp;'4'!Q24&amp;"（"&amp;'4'!R25&amp;"）"&amp;CHAR(10))&amp;IF('4'!S24="[選択]","","【g】"&amp;'4'!S24&amp;"（"&amp;'4'!T25&amp;"）"&amp;CHAR(10))&amp;IF('4'!U24="[選択]","","【h】"&amp;'4'!U24&amp;"（"&amp;'4'!V25&amp;"）")</f>
        <v/>
      </c>
      <c r="H53" s="309" t="s">
        <v>46</v>
      </c>
      <c r="I53" s="322" t="str">
        <f>IF(W1&lt;&gt;"",W1,"")</f>
        <v/>
      </c>
      <c r="J53" s="272"/>
      <c r="K53" s="272"/>
      <c r="L53" s="272"/>
      <c r="M53" s="272"/>
      <c r="N53" s="429" t="str">
        <f>'4'!X24</f>
        <v>[選択]</v>
      </c>
      <c r="O53" s="529" t="str">
        <f>IF(N53="（a）",$S$38,IF(N53="（b）",$S$39, IF(N53="（c）",$S$40, IF(N53="（d）",$S$41,""))))</f>
        <v/>
      </c>
      <c r="P53" s="9"/>
      <c r="Q53" s="28"/>
    </row>
    <row r="54" spans="2:19" x14ac:dyDescent="0.45">
      <c r="B54" s="7"/>
      <c r="C54" s="351"/>
      <c r="D54" s="361"/>
      <c r="E54" s="361"/>
      <c r="F54" s="361"/>
      <c r="G54" s="361"/>
      <c r="H54" s="316" t="s">
        <v>47</v>
      </c>
      <c r="I54" s="320" t="str">
        <f>IF(W2&lt;&gt;"",W2,"")</f>
        <v/>
      </c>
      <c r="J54" s="231"/>
      <c r="K54" s="231"/>
      <c r="L54" s="231"/>
      <c r="M54" s="231"/>
      <c r="N54" s="431"/>
      <c r="O54" s="530"/>
      <c r="P54" s="9"/>
      <c r="Q54" s="28"/>
    </row>
    <row r="55" spans="2:19" x14ac:dyDescent="0.45">
      <c r="B55" s="7"/>
      <c r="C55" s="351"/>
      <c r="D55" s="361"/>
      <c r="E55" s="361"/>
      <c r="F55" s="361"/>
      <c r="G55" s="361"/>
      <c r="H55" s="316" t="s">
        <v>48</v>
      </c>
      <c r="I55" s="320" t="str">
        <f>IF(W3&lt;&gt;"",W3,"")</f>
        <v/>
      </c>
      <c r="J55" s="231"/>
      <c r="K55" s="231"/>
      <c r="L55" s="231"/>
      <c r="M55" s="231"/>
      <c r="N55" s="431"/>
      <c r="O55" s="530"/>
      <c r="P55" s="9"/>
      <c r="Q55" s="28"/>
    </row>
    <row r="56" spans="2:19" x14ac:dyDescent="0.45">
      <c r="B56" s="7"/>
      <c r="C56" s="351"/>
      <c r="D56" s="361"/>
      <c r="E56" s="361"/>
      <c r="F56" s="361"/>
      <c r="G56" s="361"/>
      <c r="H56" s="316" t="s">
        <v>49</v>
      </c>
      <c r="I56" s="320" t="str">
        <f t="shared" ref="I56:I87" si="1">IF(W4&lt;&gt;"",W4,"")</f>
        <v/>
      </c>
      <c r="J56" s="231"/>
      <c r="K56" s="231"/>
      <c r="L56" s="231"/>
      <c r="M56" s="231"/>
      <c r="N56" s="431"/>
      <c r="O56" s="530"/>
      <c r="P56" s="9"/>
      <c r="Q56" s="28"/>
    </row>
    <row r="57" spans="2:19" x14ac:dyDescent="0.45">
      <c r="B57" s="7"/>
      <c r="C57" s="351"/>
      <c r="D57" s="361"/>
      <c r="E57" s="361"/>
      <c r="F57" s="361"/>
      <c r="G57" s="361"/>
      <c r="H57" s="316" t="s">
        <v>50</v>
      </c>
      <c r="I57" s="320" t="str">
        <f t="shared" si="1"/>
        <v/>
      </c>
      <c r="J57" s="231"/>
      <c r="K57" s="231"/>
      <c r="L57" s="231"/>
      <c r="M57" s="231"/>
      <c r="N57" s="431"/>
      <c r="O57" s="530"/>
      <c r="P57" s="9"/>
      <c r="Q57" s="28"/>
    </row>
    <row r="58" spans="2:19" x14ac:dyDescent="0.45">
      <c r="B58" s="7"/>
      <c r="C58" s="351"/>
      <c r="D58" s="361"/>
      <c r="E58" s="361"/>
      <c r="F58" s="361"/>
      <c r="G58" s="361"/>
      <c r="H58" s="316" t="s">
        <v>51</v>
      </c>
      <c r="I58" s="320" t="str">
        <f t="shared" si="1"/>
        <v/>
      </c>
      <c r="J58" s="231"/>
      <c r="K58" s="231"/>
      <c r="L58" s="231"/>
      <c r="M58" s="231"/>
      <c r="N58" s="431"/>
      <c r="O58" s="530"/>
      <c r="P58" s="9"/>
      <c r="Q58" s="28"/>
    </row>
    <row r="59" spans="2:19" x14ac:dyDescent="0.45">
      <c r="B59" s="7"/>
      <c r="C59" s="351"/>
      <c r="D59" s="361"/>
      <c r="E59" s="361"/>
      <c r="F59" s="361"/>
      <c r="G59" s="361"/>
      <c r="H59" s="316" t="s">
        <v>52</v>
      </c>
      <c r="I59" s="320" t="str">
        <f t="shared" si="1"/>
        <v/>
      </c>
      <c r="J59" s="231"/>
      <c r="K59" s="231"/>
      <c r="L59" s="231"/>
      <c r="M59" s="231"/>
      <c r="N59" s="431"/>
      <c r="O59" s="530"/>
      <c r="P59" s="9"/>
      <c r="Q59" s="28"/>
    </row>
    <row r="60" spans="2:19" x14ac:dyDescent="0.45">
      <c r="B60" s="7"/>
      <c r="C60" s="351"/>
      <c r="D60" s="361"/>
      <c r="E60" s="361"/>
      <c r="F60" s="361"/>
      <c r="G60" s="361"/>
      <c r="H60" s="316" t="s">
        <v>53</v>
      </c>
      <c r="I60" s="320" t="str">
        <f t="shared" si="1"/>
        <v/>
      </c>
      <c r="J60" s="231"/>
      <c r="K60" s="231"/>
      <c r="L60" s="231"/>
      <c r="M60" s="231"/>
      <c r="N60" s="431"/>
      <c r="O60" s="530"/>
      <c r="P60" s="9"/>
      <c r="Q60" s="28"/>
    </row>
    <row r="61" spans="2:19" x14ac:dyDescent="0.45">
      <c r="B61" s="7"/>
      <c r="C61" s="351"/>
      <c r="D61" s="361"/>
      <c r="E61" s="361"/>
      <c r="F61" s="361"/>
      <c r="G61" s="361"/>
      <c r="H61" s="316" t="s">
        <v>54</v>
      </c>
      <c r="I61" s="320" t="str">
        <f t="shared" si="1"/>
        <v/>
      </c>
      <c r="J61" s="231"/>
      <c r="K61" s="231"/>
      <c r="L61" s="231"/>
      <c r="M61" s="231"/>
      <c r="N61" s="431"/>
      <c r="O61" s="530"/>
      <c r="P61" s="9"/>
      <c r="Q61" s="28"/>
    </row>
    <row r="62" spans="2:19" x14ac:dyDescent="0.45">
      <c r="B62" s="7"/>
      <c r="C62" s="351"/>
      <c r="D62" s="361"/>
      <c r="E62" s="361"/>
      <c r="F62" s="361"/>
      <c r="G62" s="361"/>
      <c r="H62" s="316" t="s">
        <v>55</v>
      </c>
      <c r="I62" s="320" t="str">
        <f t="shared" si="1"/>
        <v/>
      </c>
      <c r="J62" s="231"/>
      <c r="K62" s="231"/>
      <c r="L62" s="231"/>
      <c r="M62" s="231"/>
      <c r="N62" s="431"/>
      <c r="O62" s="530"/>
      <c r="P62" s="9"/>
      <c r="Q62" s="28"/>
    </row>
    <row r="63" spans="2:19" x14ac:dyDescent="0.45">
      <c r="B63" s="7"/>
      <c r="C63" s="351"/>
      <c r="D63" s="361"/>
      <c r="E63" s="361"/>
      <c r="F63" s="361"/>
      <c r="G63" s="361"/>
      <c r="H63" s="316" t="s">
        <v>140</v>
      </c>
      <c r="I63" s="320" t="str">
        <f t="shared" si="1"/>
        <v/>
      </c>
      <c r="J63" s="231"/>
      <c r="K63" s="231"/>
      <c r="L63" s="231"/>
      <c r="M63" s="231"/>
      <c r="N63" s="431"/>
      <c r="O63" s="530"/>
      <c r="P63" s="9"/>
      <c r="Q63" s="28"/>
    </row>
    <row r="64" spans="2:19" x14ac:dyDescent="0.45">
      <c r="B64" s="7"/>
      <c r="C64" s="351"/>
      <c r="D64" s="361"/>
      <c r="E64" s="361"/>
      <c r="F64" s="361"/>
      <c r="G64" s="361"/>
      <c r="H64" s="316" t="s">
        <v>141</v>
      </c>
      <c r="I64" s="320" t="str">
        <f t="shared" si="1"/>
        <v/>
      </c>
      <c r="J64" s="231"/>
      <c r="K64" s="231"/>
      <c r="L64" s="231"/>
      <c r="M64" s="231"/>
      <c r="N64" s="431"/>
      <c r="O64" s="530"/>
      <c r="P64" s="9"/>
      <c r="Q64" s="28"/>
    </row>
    <row r="65" spans="2:17" x14ac:dyDescent="0.45">
      <c r="B65" s="7"/>
      <c r="C65" s="351"/>
      <c r="D65" s="361"/>
      <c r="E65" s="361"/>
      <c r="F65" s="361"/>
      <c r="G65" s="361"/>
      <c r="H65" s="316" t="s">
        <v>142</v>
      </c>
      <c r="I65" s="320" t="str">
        <f t="shared" si="1"/>
        <v/>
      </c>
      <c r="J65" s="231"/>
      <c r="K65" s="231"/>
      <c r="L65" s="231"/>
      <c r="M65" s="231"/>
      <c r="N65" s="431"/>
      <c r="O65" s="530"/>
      <c r="P65" s="9"/>
      <c r="Q65" s="28"/>
    </row>
    <row r="66" spans="2:17" x14ac:dyDescent="0.45">
      <c r="B66" s="7"/>
      <c r="C66" s="351"/>
      <c r="D66" s="361"/>
      <c r="E66" s="361"/>
      <c r="F66" s="361"/>
      <c r="G66" s="361"/>
      <c r="H66" s="316" t="s">
        <v>143</v>
      </c>
      <c r="I66" s="320" t="str">
        <f t="shared" si="1"/>
        <v/>
      </c>
      <c r="J66" s="231"/>
      <c r="K66" s="231"/>
      <c r="L66" s="231"/>
      <c r="M66" s="231"/>
      <c r="N66" s="431"/>
      <c r="O66" s="530"/>
      <c r="P66" s="9"/>
      <c r="Q66" s="28"/>
    </row>
    <row r="67" spans="2:17" x14ac:dyDescent="0.45">
      <c r="B67" s="7"/>
      <c r="C67" s="351"/>
      <c r="D67" s="361"/>
      <c r="E67" s="361"/>
      <c r="F67" s="361"/>
      <c r="G67" s="361"/>
      <c r="H67" s="316" t="s">
        <v>144</v>
      </c>
      <c r="I67" s="320" t="str">
        <f t="shared" si="1"/>
        <v/>
      </c>
      <c r="J67" s="231"/>
      <c r="K67" s="231"/>
      <c r="L67" s="231"/>
      <c r="M67" s="231"/>
      <c r="N67" s="431"/>
      <c r="O67" s="530"/>
      <c r="P67" s="9"/>
      <c r="Q67" s="28"/>
    </row>
    <row r="68" spans="2:17" x14ac:dyDescent="0.45">
      <c r="B68" s="7"/>
      <c r="C68" s="351"/>
      <c r="D68" s="361"/>
      <c r="E68" s="361"/>
      <c r="F68" s="361"/>
      <c r="G68" s="361"/>
      <c r="H68" s="316" t="s">
        <v>145</v>
      </c>
      <c r="I68" s="320" t="str">
        <f t="shared" si="1"/>
        <v/>
      </c>
      <c r="J68" s="231"/>
      <c r="K68" s="231"/>
      <c r="L68" s="231"/>
      <c r="M68" s="231"/>
      <c r="N68" s="431"/>
      <c r="O68" s="530"/>
      <c r="P68" s="9"/>
      <c r="Q68" s="28"/>
    </row>
    <row r="69" spans="2:17" x14ac:dyDescent="0.45">
      <c r="B69" s="7"/>
      <c r="C69" s="351"/>
      <c r="D69" s="361"/>
      <c r="E69" s="361"/>
      <c r="F69" s="361"/>
      <c r="G69" s="361"/>
      <c r="H69" s="316" t="s">
        <v>146</v>
      </c>
      <c r="I69" s="320" t="str">
        <f t="shared" si="1"/>
        <v/>
      </c>
      <c r="J69" s="231"/>
      <c r="K69" s="231"/>
      <c r="L69" s="231"/>
      <c r="M69" s="231"/>
      <c r="N69" s="431"/>
      <c r="O69" s="530"/>
      <c r="P69" s="9"/>
      <c r="Q69" s="28"/>
    </row>
    <row r="70" spans="2:17" x14ac:dyDescent="0.45">
      <c r="B70" s="7"/>
      <c r="C70" s="351"/>
      <c r="D70" s="361"/>
      <c r="E70" s="361"/>
      <c r="F70" s="361"/>
      <c r="G70" s="361"/>
      <c r="H70" s="316" t="s">
        <v>147</v>
      </c>
      <c r="I70" s="320" t="str">
        <f t="shared" si="1"/>
        <v/>
      </c>
      <c r="J70" s="231"/>
      <c r="K70" s="231"/>
      <c r="L70" s="231"/>
      <c r="M70" s="231"/>
      <c r="N70" s="431"/>
      <c r="O70" s="530"/>
      <c r="P70" s="9"/>
      <c r="Q70" s="28"/>
    </row>
    <row r="71" spans="2:17" x14ac:dyDescent="0.45">
      <c r="B71" s="7"/>
      <c r="C71" s="351"/>
      <c r="D71" s="361"/>
      <c r="E71" s="361"/>
      <c r="F71" s="361"/>
      <c r="G71" s="361"/>
      <c r="H71" s="316" t="s">
        <v>148</v>
      </c>
      <c r="I71" s="320" t="str">
        <f t="shared" si="1"/>
        <v/>
      </c>
      <c r="J71" s="231"/>
      <c r="K71" s="231"/>
      <c r="L71" s="231"/>
      <c r="M71" s="231"/>
      <c r="N71" s="431"/>
      <c r="O71" s="530"/>
      <c r="P71" s="9"/>
      <c r="Q71" s="28"/>
    </row>
    <row r="72" spans="2:17" x14ac:dyDescent="0.45">
      <c r="B72" s="7"/>
      <c r="C72" s="351"/>
      <c r="D72" s="361"/>
      <c r="E72" s="361"/>
      <c r="F72" s="361"/>
      <c r="G72" s="361"/>
      <c r="H72" s="316" t="s">
        <v>149</v>
      </c>
      <c r="I72" s="320" t="str">
        <f t="shared" si="1"/>
        <v/>
      </c>
      <c r="J72" s="231"/>
      <c r="K72" s="231"/>
      <c r="L72" s="231"/>
      <c r="M72" s="231"/>
      <c r="N72" s="431"/>
      <c r="O72" s="530"/>
      <c r="P72" s="9"/>
      <c r="Q72" s="28"/>
    </row>
    <row r="73" spans="2:17" x14ac:dyDescent="0.45">
      <c r="B73" s="7"/>
      <c r="C73" s="351"/>
      <c r="D73" s="361"/>
      <c r="E73" s="361"/>
      <c r="F73" s="361"/>
      <c r="G73" s="361"/>
      <c r="H73" s="316" t="s">
        <v>268</v>
      </c>
      <c r="I73" s="320" t="str">
        <f t="shared" si="1"/>
        <v/>
      </c>
      <c r="J73" s="231"/>
      <c r="K73" s="231"/>
      <c r="L73" s="231"/>
      <c r="M73" s="231"/>
      <c r="N73" s="431"/>
      <c r="O73" s="530"/>
      <c r="P73" s="9"/>
      <c r="Q73" s="28"/>
    </row>
    <row r="74" spans="2:17" x14ac:dyDescent="0.45">
      <c r="B74" s="7"/>
      <c r="C74" s="351"/>
      <c r="D74" s="361"/>
      <c r="E74" s="361"/>
      <c r="F74" s="361"/>
      <c r="G74" s="361"/>
      <c r="H74" s="316" t="s">
        <v>269</v>
      </c>
      <c r="I74" s="320" t="str">
        <f t="shared" si="1"/>
        <v/>
      </c>
      <c r="J74" s="231"/>
      <c r="K74" s="231"/>
      <c r="L74" s="231"/>
      <c r="M74" s="231"/>
      <c r="N74" s="431"/>
      <c r="O74" s="530"/>
      <c r="P74" s="9"/>
      <c r="Q74" s="28"/>
    </row>
    <row r="75" spans="2:17" x14ac:dyDescent="0.45">
      <c r="B75" s="7"/>
      <c r="C75" s="351"/>
      <c r="D75" s="361"/>
      <c r="E75" s="361"/>
      <c r="F75" s="361"/>
      <c r="G75" s="361"/>
      <c r="H75" s="316" t="s">
        <v>270</v>
      </c>
      <c r="I75" s="320" t="str">
        <f t="shared" si="1"/>
        <v/>
      </c>
      <c r="J75" s="231"/>
      <c r="K75" s="231"/>
      <c r="L75" s="231"/>
      <c r="M75" s="231"/>
      <c r="N75" s="431"/>
      <c r="O75" s="530"/>
      <c r="P75" s="9"/>
      <c r="Q75" s="28"/>
    </row>
    <row r="76" spans="2:17" x14ac:dyDescent="0.45">
      <c r="B76" s="7"/>
      <c r="C76" s="351"/>
      <c r="D76" s="361"/>
      <c r="E76" s="361"/>
      <c r="F76" s="361"/>
      <c r="G76" s="361"/>
      <c r="H76" s="316" t="s">
        <v>271</v>
      </c>
      <c r="I76" s="320" t="str">
        <f t="shared" si="1"/>
        <v/>
      </c>
      <c r="J76" s="231"/>
      <c r="K76" s="231"/>
      <c r="L76" s="231"/>
      <c r="M76" s="231"/>
      <c r="N76" s="431"/>
      <c r="O76" s="530"/>
      <c r="P76" s="9"/>
      <c r="Q76" s="28"/>
    </row>
    <row r="77" spans="2:17" x14ac:dyDescent="0.45">
      <c r="B77" s="7"/>
      <c r="C77" s="351"/>
      <c r="D77" s="361"/>
      <c r="E77" s="361"/>
      <c r="F77" s="361"/>
      <c r="G77" s="361"/>
      <c r="H77" s="316" t="s">
        <v>272</v>
      </c>
      <c r="I77" s="320" t="str">
        <f t="shared" si="1"/>
        <v/>
      </c>
      <c r="J77" s="231"/>
      <c r="K77" s="231"/>
      <c r="L77" s="231"/>
      <c r="M77" s="231"/>
      <c r="N77" s="431"/>
      <c r="O77" s="530"/>
      <c r="P77" s="9"/>
      <c r="Q77" s="28"/>
    </row>
    <row r="78" spans="2:17" x14ac:dyDescent="0.45">
      <c r="B78" s="7"/>
      <c r="C78" s="351"/>
      <c r="D78" s="361"/>
      <c r="E78" s="361"/>
      <c r="F78" s="361"/>
      <c r="G78" s="361"/>
      <c r="H78" s="316" t="s">
        <v>273</v>
      </c>
      <c r="I78" s="320" t="str">
        <f t="shared" si="1"/>
        <v/>
      </c>
      <c r="J78" s="231"/>
      <c r="K78" s="231"/>
      <c r="L78" s="231"/>
      <c r="M78" s="231"/>
      <c r="N78" s="431"/>
      <c r="O78" s="530"/>
      <c r="P78" s="9"/>
      <c r="Q78" s="28"/>
    </row>
    <row r="79" spans="2:17" x14ac:dyDescent="0.45">
      <c r="B79" s="7"/>
      <c r="C79" s="351"/>
      <c r="D79" s="361"/>
      <c r="E79" s="361"/>
      <c r="F79" s="361"/>
      <c r="G79" s="361"/>
      <c r="H79" s="316" t="s">
        <v>274</v>
      </c>
      <c r="I79" s="320" t="str">
        <f t="shared" si="1"/>
        <v/>
      </c>
      <c r="J79" s="231"/>
      <c r="K79" s="231"/>
      <c r="L79" s="231"/>
      <c r="M79" s="231"/>
      <c r="N79" s="431"/>
      <c r="O79" s="530"/>
      <c r="P79" s="9"/>
      <c r="Q79" s="28"/>
    </row>
    <row r="80" spans="2:17" x14ac:dyDescent="0.45">
      <c r="B80" s="7"/>
      <c r="C80" s="351"/>
      <c r="D80" s="361"/>
      <c r="E80" s="361"/>
      <c r="F80" s="361"/>
      <c r="G80" s="361"/>
      <c r="H80" s="316" t="s">
        <v>275</v>
      </c>
      <c r="I80" s="320" t="str">
        <f t="shared" si="1"/>
        <v/>
      </c>
      <c r="J80" s="231"/>
      <c r="K80" s="231"/>
      <c r="L80" s="231"/>
      <c r="M80" s="231"/>
      <c r="N80" s="431"/>
      <c r="O80" s="530"/>
      <c r="P80" s="9"/>
      <c r="Q80" s="28"/>
    </row>
    <row r="81" spans="2:17" x14ac:dyDescent="0.45">
      <c r="B81" s="7"/>
      <c r="C81" s="351"/>
      <c r="D81" s="361"/>
      <c r="E81" s="361"/>
      <c r="F81" s="361"/>
      <c r="G81" s="361"/>
      <c r="H81" s="316" t="s">
        <v>276</v>
      </c>
      <c r="I81" s="320" t="str">
        <f t="shared" si="1"/>
        <v/>
      </c>
      <c r="J81" s="231"/>
      <c r="K81" s="231"/>
      <c r="L81" s="231"/>
      <c r="M81" s="231"/>
      <c r="N81" s="431"/>
      <c r="O81" s="530"/>
      <c r="P81" s="9"/>
      <c r="Q81" s="28"/>
    </row>
    <row r="82" spans="2:17" x14ac:dyDescent="0.45">
      <c r="B82" s="7"/>
      <c r="C82" s="351"/>
      <c r="D82" s="361"/>
      <c r="E82" s="361"/>
      <c r="F82" s="361"/>
      <c r="G82" s="361"/>
      <c r="H82" s="316" t="s">
        <v>277</v>
      </c>
      <c r="I82" s="320" t="str">
        <f t="shared" si="1"/>
        <v/>
      </c>
      <c r="J82" s="231"/>
      <c r="K82" s="231"/>
      <c r="L82" s="231"/>
      <c r="M82" s="231"/>
      <c r="N82" s="431"/>
      <c r="O82" s="530"/>
      <c r="P82" s="9"/>
      <c r="Q82" s="28"/>
    </row>
    <row r="83" spans="2:17" x14ac:dyDescent="0.45">
      <c r="B83" s="7"/>
      <c r="C83" s="351"/>
      <c r="D83" s="361"/>
      <c r="E83" s="361"/>
      <c r="F83" s="361"/>
      <c r="G83" s="361"/>
      <c r="H83" s="316" t="s">
        <v>278</v>
      </c>
      <c r="I83" s="320" t="str">
        <f t="shared" si="1"/>
        <v/>
      </c>
      <c r="J83" s="231"/>
      <c r="K83" s="231"/>
      <c r="L83" s="231"/>
      <c r="M83" s="231"/>
      <c r="N83" s="431"/>
      <c r="O83" s="530"/>
      <c r="P83" s="9"/>
      <c r="Q83" s="28"/>
    </row>
    <row r="84" spans="2:17" x14ac:dyDescent="0.45">
      <c r="B84" s="7"/>
      <c r="C84" s="351"/>
      <c r="D84" s="361"/>
      <c r="E84" s="361"/>
      <c r="F84" s="361"/>
      <c r="G84" s="361"/>
      <c r="H84" s="316" t="s">
        <v>279</v>
      </c>
      <c r="I84" s="320" t="str">
        <f t="shared" si="1"/>
        <v/>
      </c>
      <c r="J84" s="231"/>
      <c r="K84" s="231"/>
      <c r="L84" s="231"/>
      <c r="M84" s="231"/>
      <c r="N84" s="431"/>
      <c r="O84" s="530"/>
      <c r="P84" s="9"/>
      <c r="Q84" s="28"/>
    </row>
    <row r="85" spans="2:17" x14ac:dyDescent="0.45">
      <c r="B85" s="7"/>
      <c r="C85" s="351"/>
      <c r="D85" s="361"/>
      <c r="E85" s="361"/>
      <c r="F85" s="361"/>
      <c r="G85" s="361"/>
      <c r="H85" s="316" t="s">
        <v>280</v>
      </c>
      <c r="I85" s="320" t="str">
        <f t="shared" si="1"/>
        <v/>
      </c>
      <c r="J85" s="231"/>
      <c r="K85" s="231"/>
      <c r="L85" s="231"/>
      <c r="M85" s="231"/>
      <c r="N85" s="431"/>
      <c r="O85" s="530"/>
      <c r="P85" s="9"/>
      <c r="Q85" s="28"/>
    </row>
    <row r="86" spans="2:17" x14ac:dyDescent="0.45">
      <c r="B86" s="7"/>
      <c r="C86" s="351"/>
      <c r="D86" s="361"/>
      <c r="E86" s="361"/>
      <c r="F86" s="361"/>
      <c r="G86" s="361"/>
      <c r="H86" s="316" t="s">
        <v>281</v>
      </c>
      <c r="I86" s="320" t="str">
        <f t="shared" si="1"/>
        <v/>
      </c>
      <c r="J86" s="231"/>
      <c r="K86" s="231"/>
      <c r="L86" s="231"/>
      <c r="M86" s="231"/>
      <c r="N86" s="431"/>
      <c r="O86" s="530"/>
      <c r="P86" s="9"/>
      <c r="Q86" s="28"/>
    </row>
    <row r="87" spans="2:17" ht="15.6" thickBot="1" x14ac:dyDescent="0.5">
      <c r="B87" s="7"/>
      <c r="C87" s="352"/>
      <c r="D87" s="362"/>
      <c r="E87" s="362"/>
      <c r="F87" s="362"/>
      <c r="G87" s="362"/>
      <c r="H87" s="310" t="s">
        <v>282</v>
      </c>
      <c r="I87" s="320" t="str">
        <f t="shared" si="1"/>
        <v/>
      </c>
      <c r="J87" s="231"/>
      <c r="K87" s="231"/>
      <c r="L87" s="231"/>
      <c r="M87" s="231"/>
      <c r="N87" s="432"/>
      <c r="O87" s="531"/>
      <c r="P87" s="9"/>
      <c r="Q87" s="28"/>
    </row>
    <row r="88" spans="2:17" x14ac:dyDescent="0.45">
      <c r="B88" s="7"/>
      <c r="C88" s="350" t="str">
        <f>IF($A$1&gt;2,3,"")</f>
        <v/>
      </c>
      <c r="D88" s="360" t="str">
        <f>IF('1'!D15&lt;&gt;"",'1'!D15,"")</f>
        <v/>
      </c>
      <c r="E88" s="360" t="str">
        <f>IF('1'!E15&lt;&gt;"",'1'!E15,"")&amp;CHAR(10)&amp;IF('1'!F15&lt;&gt;"",'1'!F15,"")&amp;CHAR(10)&amp;IF('1'!G15&lt;&gt;"",'1'!G15,"")&amp;CHAR(10)&amp;IF('1'!H15&lt;&gt;"",'1'!H15,"")&amp;CHAR(10)&amp;IF('1'!I15&lt;&gt;"",'1'!I15,"")</f>
        <v xml:space="preserve">
</v>
      </c>
      <c r="F88" s="360" t="str">
        <f>IF('3'!G28="[選択]","","【A】"&amp;'3'!G28&amp;"（"&amp;'3'!H29&amp;"）"&amp;CHAR(10))&amp;IF('3'!I28="[選択]","","【B】"&amp;'3'!I28&amp;"（"&amp;'3'!J29&amp;"）"&amp;CHAR(10))&amp;IF('3'!K28="実施済","【C】"&amp;'3'!K28&amp;"（"&amp;'3'!L29&amp;"）"&amp;CHAR(10),"")&amp;IF('3'!M28="実施済","【D】"&amp;'3'!M28&amp;"（"&amp;'3'!N29&amp;"）"&amp;CHAR(10),"")</f>
        <v/>
      </c>
      <c r="G88" s="360" t="str">
        <f>IF('4'!G29="[選択]","","【a】"&amp;'4'!G29&amp;"（"&amp;'4'!H30&amp;"）"&amp;CHAR(10))&amp;IF('4'!I29="[選択]","","【b】"&amp;'4'!I29&amp;"（"&amp;'4'!J30&amp;"）"&amp;CHAR(10))&amp;IF('4'!K29="[選択]","","【c】"&amp;'4'!K29&amp;"（"&amp;'4'!L30&amp;"）"&amp;CHAR(10))&amp;IF('4'!M29="[選択]","","【d】"&amp;'4'!M29&amp;"（"&amp;'4'!N30&amp;"）"&amp;CHAR(10))&amp;IF('4'!O29="[選択]","","【e】"&amp;'4'!O29&amp;"（"&amp;'4'!P30&amp;"）"&amp;CHAR(10))&amp;IF('4'!Q29="[選択]","","【f】"&amp;'4'!Q29&amp;"（"&amp;'4'!R30&amp;"）"&amp;CHAR(10))&amp;IF('4'!S29="[選択]","","【g】"&amp;'4'!S29&amp;"（"&amp;'4'!T30&amp;"）"&amp;CHAR(10))&amp;IF('4'!U29="[選択]","","【h】"&amp;'4'!U29&amp;"（"&amp;'4'!V30&amp;"）")</f>
        <v/>
      </c>
      <c r="H88" s="309" t="s">
        <v>46</v>
      </c>
      <c r="I88" s="319" t="str">
        <f>IF(Z1&lt;&gt;"",Z1,"")</f>
        <v/>
      </c>
      <c r="J88" s="230"/>
      <c r="K88" s="230"/>
      <c r="L88" s="230"/>
      <c r="M88" s="230"/>
      <c r="N88" s="429" t="str">
        <f>'4'!X29</f>
        <v>[選択]</v>
      </c>
      <c r="O88" s="529" t="str">
        <f>IF(N88="（a）",$S$38,IF(N88="（b）",$S$39, IF(N88="（c）",$S$40, IF(N88="（d）",$S$41,""))))</f>
        <v/>
      </c>
      <c r="P88" s="9"/>
      <c r="Q88" s="28"/>
    </row>
    <row r="89" spans="2:17" x14ac:dyDescent="0.45">
      <c r="B89" s="7"/>
      <c r="C89" s="351"/>
      <c r="D89" s="361"/>
      <c r="E89" s="361"/>
      <c r="F89" s="361"/>
      <c r="G89" s="361"/>
      <c r="H89" s="316" t="s">
        <v>47</v>
      </c>
      <c r="I89" s="320" t="str">
        <f>IF(Z2&lt;&gt;"",Z2,"")</f>
        <v/>
      </c>
      <c r="J89" s="231"/>
      <c r="K89" s="231"/>
      <c r="L89" s="231"/>
      <c r="M89" s="231"/>
      <c r="N89" s="431"/>
      <c r="O89" s="530"/>
      <c r="P89" s="9"/>
      <c r="Q89" s="28"/>
    </row>
    <row r="90" spans="2:17" x14ac:dyDescent="0.45">
      <c r="B90" s="7"/>
      <c r="C90" s="351"/>
      <c r="D90" s="361"/>
      <c r="E90" s="361"/>
      <c r="F90" s="361"/>
      <c r="G90" s="361"/>
      <c r="H90" s="316" t="s">
        <v>48</v>
      </c>
      <c r="I90" s="320" t="str">
        <f>IF(Z3&lt;&gt;"",Z3,"")</f>
        <v/>
      </c>
      <c r="J90" s="231"/>
      <c r="K90" s="231"/>
      <c r="L90" s="231"/>
      <c r="M90" s="231"/>
      <c r="N90" s="431"/>
      <c r="O90" s="530"/>
      <c r="P90" s="9"/>
      <c r="Q90" s="28"/>
    </row>
    <row r="91" spans="2:17" x14ac:dyDescent="0.45">
      <c r="B91" s="7"/>
      <c r="C91" s="351"/>
      <c r="D91" s="361"/>
      <c r="E91" s="361"/>
      <c r="F91" s="361"/>
      <c r="G91" s="361"/>
      <c r="H91" s="316" t="s">
        <v>49</v>
      </c>
      <c r="I91" s="320" t="str">
        <f t="shared" ref="I91:I122" si="2">IF(Z4&lt;&gt;"",Z4,"")</f>
        <v/>
      </c>
      <c r="J91" s="231"/>
      <c r="K91" s="231"/>
      <c r="L91" s="231"/>
      <c r="M91" s="231"/>
      <c r="N91" s="431"/>
      <c r="O91" s="530"/>
      <c r="P91" s="9"/>
      <c r="Q91" s="28"/>
    </row>
    <row r="92" spans="2:17" x14ac:dyDescent="0.45">
      <c r="B92" s="7"/>
      <c r="C92" s="351"/>
      <c r="D92" s="361"/>
      <c r="E92" s="361"/>
      <c r="F92" s="361"/>
      <c r="G92" s="361"/>
      <c r="H92" s="316" t="s">
        <v>50</v>
      </c>
      <c r="I92" s="320" t="str">
        <f t="shared" si="2"/>
        <v/>
      </c>
      <c r="J92" s="231"/>
      <c r="K92" s="231"/>
      <c r="L92" s="231"/>
      <c r="M92" s="231"/>
      <c r="N92" s="431"/>
      <c r="O92" s="530"/>
      <c r="P92" s="9"/>
      <c r="Q92" s="28"/>
    </row>
    <row r="93" spans="2:17" x14ac:dyDescent="0.45">
      <c r="B93" s="7"/>
      <c r="C93" s="351"/>
      <c r="D93" s="361"/>
      <c r="E93" s="361"/>
      <c r="F93" s="361"/>
      <c r="G93" s="361"/>
      <c r="H93" s="316" t="s">
        <v>51</v>
      </c>
      <c r="I93" s="320" t="str">
        <f t="shared" si="2"/>
        <v/>
      </c>
      <c r="J93" s="231"/>
      <c r="K93" s="231"/>
      <c r="L93" s="231"/>
      <c r="M93" s="231"/>
      <c r="N93" s="431"/>
      <c r="O93" s="530"/>
      <c r="P93" s="9"/>
      <c r="Q93" s="28"/>
    </row>
    <row r="94" spans="2:17" x14ac:dyDescent="0.45">
      <c r="B94" s="7"/>
      <c r="C94" s="351"/>
      <c r="D94" s="361"/>
      <c r="E94" s="361"/>
      <c r="F94" s="361"/>
      <c r="G94" s="361"/>
      <c r="H94" s="316" t="s">
        <v>52</v>
      </c>
      <c r="I94" s="320" t="str">
        <f t="shared" si="2"/>
        <v/>
      </c>
      <c r="J94" s="231"/>
      <c r="K94" s="231"/>
      <c r="L94" s="231"/>
      <c r="M94" s="231"/>
      <c r="N94" s="431"/>
      <c r="O94" s="530"/>
      <c r="P94" s="9"/>
      <c r="Q94" s="28"/>
    </row>
    <row r="95" spans="2:17" x14ac:dyDescent="0.45">
      <c r="B95" s="7"/>
      <c r="C95" s="351"/>
      <c r="D95" s="361"/>
      <c r="E95" s="361"/>
      <c r="F95" s="361"/>
      <c r="G95" s="361"/>
      <c r="H95" s="316" t="s">
        <v>53</v>
      </c>
      <c r="I95" s="320" t="str">
        <f t="shared" si="2"/>
        <v/>
      </c>
      <c r="J95" s="231"/>
      <c r="K95" s="231"/>
      <c r="L95" s="231"/>
      <c r="M95" s="231"/>
      <c r="N95" s="431"/>
      <c r="O95" s="530"/>
      <c r="P95" s="9"/>
      <c r="Q95" s="28"/>
    </row>
    <row r="96" spans="2:17" x14ac:dyDescent="0.45">
      <c r="B96" s="7"/>
      <c r="C96" s="351"/>
      <c r="D96" s="361"/>
      <c r="E96" s="361"/>
      <c r="F96" s="361"/>
      <c r="G96" s="361"/>
      <c r="H96" s="316" t="s">
        <v>54</v>
      </c>
      <c r="I96" s="320" t="str">
        <f t="shared" si="2"/>
        <v/>
      </c>
      <c r="J96" s="231"/>
      <c r="K96" s="231"/>
      <c r="L96" s="231"/>
      <c r="M96" s="231"/>
      <c r="N96" s="431"/>
      <c r="O96" s="530"/>
      <c r="P96" s="9"/>
      <c r="Q96" s="28"/>
    </row>
    <row r="97" spans="2:17" x14ac:dyDescent="0.45">
      <c r="B97" s="7"/>
      <c r="C97" s="351"/>
      <c r="D97" s="361"/>
      <c r="E97" s="361"/>
      <c r="F97" s="361"/>
      <c r="G97" s="361"/>
      <c r="H97" s="316" t="s">
        <v>55</v>
      </c>
      <c r="I97" s="320" t="str">
        <f t="shared" si="2"/>
        <v/>
      </c>
      <c r="J97" s="231"/>
      <c r="K97" s="231"/>
      <c r="L97" s="231"/>
      <c r="M97" s="231"/>
      <c r="N97" s="431"/>
      <c r="O97" s="530"/>
      <c r="P97" s="9"/>
      <c r="Q97" s="28"/>
    </row>
    <row r="98" spans="2:17" x14ac:dyDescent="0.45">
      <c r="B98" s="7"/>
      <c r="C98" s="351"/>
      <c r="D98" s="361"/>
      <c r="E98" s="361"/>
      <c r="F98" s="361"/>
      <c r="G98" s="361"/>
      <c r="H98" s="316" t="s">
        <v>140</v>
      </c>
      <c r="I98" s="320" t="str">
        <f t="shared" si="2"/>
        <v/>
      </c>
      <c r="J98" s="231"/>
      <c r="K98" s="231"/>
      <c r="L98" s="231"/>
      <c r="M98" s="231"/>
      <c r="N98" s="431"/>
      <c r="O98" s="530"/>
      <c r="P98" s="9"/>
      <c r="Q98" s="28"/>
    </row>
    <row r="99" spans="2:17" x14ac:dyDescent="0.45">
      <c r="B99" s="7"/>
      <c r="C99" s="351"/>
      <c r="D99" s="361"/>
      <c r="E99" s="361"/>
      <c r="F99" s="361"/>
      <c r="G99" s="361"/>
      <c r="H99" s="316" t="s">
        <v>141</v>
      </c>
      <c r="I99" s="320" t="str">
        <f t="shared" si="2"/>
        <v/>
      </c>
      <c r="J99" s="231"/>
      <c r="K99" s="231"/>
      <c r="L99" s="231"/>
      <c r="M99" s="231"/>
      <c r="N99" s="431"/>
      <c r="O99" s="530"/>
      <c r="P99" s="9"/>
      <c r="Q99" s="28"/>
    </row>
    <row r="100" spans="2:17" x14ac:dyDescent="0.45">
      <c r="B100" s="7"/>
      <c r="C100" s="351"/>
      <c r="D100" s="361"/>
      <c r="E100" s="361"/>
      <c r="F100" s="361"/>
      <c r="G100" s="361"/>
      <c r="H100" s="316" t="s">
        <v>142</v>
      </c>
      <c r="I100" s="320" t="str">
        <f t="shared" si="2"/>
        <v/>
      </c>
      <c r="J100" s="231"/>
      <c r="K100" s="231"/>
      <c r="L100" s="231"/>
      <c r="M100" s="231"/>
      <c r="N100" s="431"/>
      <c r="O100" s="530"/>
      <c r="P100" s="9"/>
      <c r="Q100" s="28"/>
    </row>
    <row r="101" spans="2:17" x14ac:dyDescent="0.45">
      <c r="B101" s="7"/>
      <c r="C101" s="351"/>
      <c r="D101" s="361"/>
      <c r="E101" s="361"/>
      <c r="F101" s="361"/>
      <c r="G101" s="361"/>
      <c r="H101" s="316" t="s">
        <v>143</v>
      </c>
      <c r="I101" s="320" t="str">
        <f t="shared" si="2"/>
        <v/>
      </c>
      <c r="J101" s="231"/>
      <c r="K101" s="231"/>
      <c r="L101" s="231"/>
      <c r="M101" s="231"/>
      <c r="N101" s="431"/>
      <c r="O101" s="530"/>
      <c r="P101" s="9"/>
      <c r="Q101" s="28"/>
    </row>
    <row r="102" spans="2:17" x14ac:dyDescent="0.45">
      <c r="B102" s="7"/>
      <c r="C102" s="351"/>
      <c r="D102" s="361"/>
      <c r="E102" s="361"/>
      <c r="F102" s="361"/>
      <c r="G102" s="361"/>
      <c r="H102" s="316" t="s">
        <v>144</v>
      </c>
      <c r="I102" s="320" t="str">
        <f t="shared" si="2"/>
        <v/>
      </c>
      <c r="J102" s="231"/>
      <c r="K102" s="231"/>
      <c r="L102" s="231"/>
      <c r="M102" s="231"/>
      <c r="N102" s="431"/>
      <c r="O102" s="530"/>
      <c r="P102" s="9"/>
      <c r="Q102" s="28"/>
    </row>
    <row r="103" spans="2:17" x14ac:dyDescent="0.45">
      <c r="B103" s="7"/>
      <c r="C103" s="351"/>
      <c r="D103" s="361"/>
      <c r="E103" s="361"/>
      <c r="F103" s="361"/>
      <c r="G103" s="361"/>
      <c r="H103" s="316" t="s">
        <v>145</v>
      </c>
      <c r="I103" s="320" t="str">
        <f t="shared" si="2"/>
        <v/>
      </c>
      <c r="J103" s="231"/>
      <c r="K103" s="231"/>
      <c r="L103" s="231"/>
      <c r="M103" s="231"/>
      <c r="N103" s="431"/>
      <c r="O103" s="530"/>
      <c r="P103" s="9"/>
      <c r="Q103" s="28"/>
    </row>
    <row r="104" spans="2:17" x14ac:dyDescent="0.45">
      <c r="B104" s="7"/>
      <c r="C104" s="351"/>
      <c r="D104" s="361"/>
      <c r="E104" s="361"/>
      <c r="F104" s="361"/>
      <c r="G104" s="361"/>
      <c r="H104" s="316" t="s">
        <v>146</v>
      </c>
      <c r="I104" s="320" t="str">
        <f t="shared" si="2"/>
        <v/>
      </c>
      <c r="J104" s="231"/>
      <c r="K104" s="231"/>
      <c r="L104" s="231"/>
      <c r="M104" s="231"/>
      <c r="N104" s="431"/>
      <c r="O104" s="530"/>
      <c r="P104" s="9"/>
      <c r="Q104" s="28"/>
    </row>
    <row r="105" spans="2:17" x14ac:dyDescent="0.45">
      <c r="B105" s="7"/>
      <c r="C105" s="351"/>
      <c r="D105" s="361"/>
      <c r="E105" s="361"/>
      <c r="F105" s="361"/>
      <c r="G105" s="361"/>
      <c r="H105" s="316" t="s">
        <v>147</v>
      </c>
      <c r="I105" s="320" t="str">
        <f t="shared" si="2"/>
        <v/>
      </c>
      <c r="J105" s="231"/>
      <c r="K105" s="231"/>
      <c r="L105" s="231"/>
      <c r="M105" s="231"/>
      <c r="N105" s="431"/>
      <c r="O105" s="530"/>
      <c r="P105" s="9"/>
      <c r="Q105" s="28"/>
    </row>
    <row r="106" spans="2:17" x14ac:dyDescent="0.45">
      <c r="B106" s="7"/>
      <c r="C106" s="351"/>
      <c r="D106" s="361"/>
      <c r="E106" s="361"/>
      <c r="F106" s="361"/>
      <c r="G106" s="361"/>
      <c r="H106" s="316" t="s">
        <v>148</v>
      </c>
      <c r="I106" s="320" t="str">
        <f t="shared" si="2"/>
        <v/>
      </c>
      <c r="J106" s="231"/>
      <c r="K106" s="231"/>
      <c r="L106" s="231"/>
      <c r="M106" s="231"/>
      <c r="N106" s="431"/>
      <c r="O106" s="530"/>
      <c r="P106" s="9"/>
      <c r="Q106" s="28"/>
    </row>
    <row r="107" spans="2:17" x14ac:dyDescent="0.45">
      <c r="B107" s="7"/>
      <c r="C107" s="351"/>
      <c r="D107" s="361"/>
      <c r="E107" s="361"/>
      <c r="F107" s="361"/>
      <c r="G107" s="361"/>
      <c r="H107" s="316" t="s">
        <v>149</v>
      </c>
      <c r="I107" s="320" t="str">
        <f t="shared" si="2"/>
        <v/>
      </c>
      <c r="J107" s="231"/>
      <c r="K107" s="231"/>
      <c r="L107" s="231"/>
      <c r="M107" s="231"/>
      <c r="N107" s="431"/>
      <c r="O107" s="530"/>
      <c r="P107" s="9"/>
      <c r="Q107" s="28"/>
    </row>
    <row r="108" spans="2:17" x14ac:dyDescent="0.45">
      <c r="B108" s="7"/>
      <c r="C108" s="351"/>
      <c r="D108" s="361"/>
      <c r="E108" s="361"/>
      <c r="F108" s="361"/>
      <c r="G108" s="361"/>
      <c r="H108" s="316" t="s">
        <v>268</v>
      </c>
      <c r="I108" s="320" t="str">
        <f t="shared" si="2"/>
        <v/>
      </c>
      <c r="J108" s="231"/>
      <c r="K108" s="231"/>
      <c r="L108" s="231"/>
      <c r="M108" s="231"/>
      <c r="N108" s="431"/>
      <c r="O108" s="530"/>
      <c r="P108" s="9"/>
      <c r="Q108" s="28"/>
    </row>
    <row r="109" spans="2:17" x14ac:dyDescent="0.45">
      <c r="B109" s="7"/>
      <c r="C109" s="351"/>
      <c r="D109" s="361"/>
      <c r="E109" s="361"/>
      <c r="F109" s="361"/>
      <c r="G109" s="361"/>
      <c r="H109" s="316" t="s">
        <v>269</v>
      </c>
      <c r="I109" s="320" t="str">
        <f t="shared" si="2"/>
        <v/>
      </c>
      <c r="J109" s="231"/>
      <c r="K109" s="231"/>
      <c r="L109" s="231"/>
      <c r="M109" s="231"/>
      <c r="N109" s="431"/>
      <c r="O109" s="530"/>
      <c r="P109" s="9"/>
      <c r="Q109" s="28"/>
    </row>
    <row r="110" spans="2:17" x14ac:dyDescent="0.45">
      <c r="B110" s="7"/>
      <c r="C110" s="351"/>
      <c r="D110" s="361"/>
      <c r="E110" s="361"/>
      <c r="F110" s="361"/>
      <c r="G110" s="361"/>
      <c r="H110" s="316" t="s">
        <v>270</v>
      </c>
      <c r="I110" s="320" t="str">
        <f t="shared" si="2"/>
        <v/>
      </c>
      <c r="J110" s="231"/>
      <c r="K110" s="231"/>
      <c r="L110" s="231"/>
      <c r="M110" s="231"/>
      <c r="N110" s="431"/>
      <c r="O110" s="530"/>
      <c r="P110" s="9"/>
      <c r="Q110" s="28"/>
    </row>
    <row r="111" spans="2:17" x14ac:dyDescent="0.45">
      <c r="B111" s="7"/>
      <c r="C111" s="351"/>
      <c r="D111" s="361"/>
      <c r="E111" s="361"/>
      <c r="F111" s="361"/>
      <c r="G111" s="361"/>
      <c r="H111" s="316" t="s">
        <v>271</v>
      </c>
      <c r="I111" s="320" t="str">
        <f t="shared" si="2"/>
        <v/>
      </c>
      <c r="J111" s="231"/>
      <c r="K111" s="231"/>
      <c r="L111" s="231"/>
      <c r="M111" s="231"/>
      <c r="N111" s="431"/>
      <c r="O111" s="530"/>
      <c r="P111" s="9"/>
      <c r="Q111" s="28"/>
    </row>
    <row r="112" spans="2:17" x14ac:dyDescent="0.45">
      <c r="B112" s="7"/>
      <c r="C112" s="351"/>
      <c r="D112" s="361"/>
      <c r="E112" s="361"/>
      <c r="F112" s="361"/>
      <c r="G112" s="361"/>
      <c r="H112" s="316" t="s">
        <v>272</v>
      </c>
      <c r="I112" s="320" t="str">
        <f t="shared" si="2"/>
        <v/>
      </c>
      <c r="J112" s="231"/>
      <c r="K112" s="231"/>
      <c r="L112" s="231"/>
      <c r="M112" s="231"/>
      <c r="N112" s="431"/>
      <c r="O112" s="530"/>
      <c r="P112" s="9"/>
      <c r="Q112" s="28"/>
    </row>
    <row r="113" spans="2:17" x14ac:dyDescent="0.45">
      <c r="B113" s="7"/>
      <c r="C113" s="351"/>
      <c r="D113" s="361"/>
      <c r="E113" s="361"/>
      <c r="F113" s="361"/>
      <c r="G113" s="361"/>
      <c r="H113" s="316" t="s">
        <v>273</v>
      </c>
      <c r="I113" s="320" t="str">
        <f t="shared" si="2"/>
        <v/>
      </c>
      <c r="J113" s="231"/>
      <c r="K113" s="231"/>
      <c r="L113" s="231"/>
      <c r="M113" s="231"/>
      <c r="N113" s="431"/>
      <c r="O113" s="530"/>
      <c r="P113" s="9"/>
      <c r="Q113" s="28"/>
    </row>
    <row r="114" spans="2:17" x14ac:dyDescent="0.45">
      <c r="B114" s="7"/>
      <c r="C114" s="351"/>
      <c r="D114" s="361"/>
      <c r="E114" s="361"/>
      <c r="F114" s="361"/>
      <c r="G114" s="361"/>
      <c r="H114" s="316" t="s">
        <v>274</v>
      </c>
      <c r="I114" s="320" t="str">
        <f t="shared" si="2"/>
        <v/>
      </c>
      <c r="J114" s="231"/>
      <c r="K114" s="231"/>
      <c r="L114" s="231"/>
      <c r="M114" s="231"/>
      <c r="N114" s="431"/>
      <c r="O114" s="530"/>
      <c r="P114" s="9"/>
      <c r="Q114" s="28"/>
    </row>
    <row r="115" spans="2:17" x14ac:dyDescent="0.45">
      <c r="B115" s="7"/>
      <c r="C115" s="351"/>
      <c r="D115" s="361"/>
      <c r="E115" s="361"/>
      <c r="F115" s="361"/>
      <c r="G115" s="361"/>
      <c r="H115" s="316" t="s">
        <v>275</v>
      </c>
      <c r="I115" s="320" t="str">
        <f t="shared" si="2"/>
        <v/>
      </c>
      <c r="J115" s="231"/>
      <c r="K115" s="231"/>
      <c r="L115" s="231"/>
      <c r="M115" s="231"/>
      <c r="N115" s="431"/>
      <c r="O115" s="530"/>
      <c r="P115" s="9"/>
      <c r="Q115" s="28"/>
    </row>
    <row r="116" spans="2:17" x14ac:dyDescent="0.45">
      <c r="B116" s="7"/>
      <c r="C116" s="351"/>
      <c r="D116" s="361"/>
      <c r="E116" s="361"/>
      <c r="F116" s="361"/>
      <c r="G116" s="361"/>
      <c r="H116" s="316" t="s">
        <v>276</v>
      </c>
      <c r="I116" s="320" t="str">
        <f t="shared" si="2"/>
        <v/>
      </c>
      <c r="J116" s="231"/>
      <c r="K116" s="231"/>
      <c r="L116" s="231"/>
      <c r="M116" s="231"/>
      <c r="N116" s="431"/>
      <c r="O116" s="530"/>
      <c r="P116" s="9"/>
      <c r="Q116" s="28"/>
    </row>
    <row r="117" spans="2:17" x14ac:dyDescent="0.45">
      <c r="B117" s="7"/>
      <c r="C117" s="351"/>
      <c r="D117" s="361"/>
      <c r="E117" s="361"/>
      <c r="F117" s="361"/>
      <c r="G117" s="361"/>
      <c r="H117" s="316" t="s">
        <v>277</v>
      </c>
      <c r="I117" s="320" t="str">
        <f t="shared" si="2"/>
        <v/>
      </c>
      <c r="J117" s="231"/>
      <c r="K117" s="231"/>
      <c r="L117" s="231"/>
      <c r="M117" s="231"/>
      <c r="N117" s="431"/>
      <c r="O117" s="530"/>
      <c r="P117" s="9"/>
      <c r="Q117" s="28"/>
    </row>
    <row r="118" spans="2:17" x14ac:dyDescent="0.45">
      <c r="B118" s="7"/>
      <c r="C118" s="351"/>
      <c r="D118" s="361"/>
      <c r="E118" s="361"/>
      <c r="F118" s="361"/>
      <c r="G118" s="361"/>
      <c r="H118" s="316" t="s">
        <v>278</v>
      </c>
      <c r="I118" s="320" t="str">
        <f t="shared" si="2"/>
        <v/>
      </c>
      <c r="J118" s="231"/>
      <c r="K118" s="231"/>
      <c r="L118" s="231"/>
      <c r="M118" s="231"/>
      <c r="N118" s="431"/>
      <c r="O118" s="530"/>
      <c r="P118" s="9"/>
      <c r="Q118" s="28"/>
    </row>
    <row r="119" spans="2:17" x14ac:dyDescent="0.45">
      <c r="B119" s="7"/>
      <c r="C119" s="351"/>
      <c r="D119" s="361"/>
      <c r="E119" s="361"/>
      <c r="F119" s="361"/>
      <c r="G119" s="361"/>
      <c r="H119" s="316" t="s">
        <v>279</v>
      </c>
      <c r="I119" s="320" t="str">
        <f t="shared" si="2"/>
        <v/>
      </c>
      <c r="J119" s="231"/>
      <c r="K119" s="231"/>
      <c r="L119" s="231"/>
      <c r="M119" s="231"/>
      <c r="N119" s="431"/>
      <c r="O119" s="530"/>
      <c r="P119" s="9"/>
      <c r="Q119" s="28"/>
    </row>
    <row r="120" spans="2:17" x14ac:dyDescent="0.45">
      <c r="B120" s="7"/>
      <c r="C120" s="351"/>
      <c r="D120" s="361"/>
      <c r="E120" s="361"/>
      <c r="F120" s="361"/>
      <c r="G120" s="361"/>
      <c r="H120" s="316" t="s">
        <v>280</v>
      </c>
      <c r="I120" s="320" t="str">
        <f t="shared" si="2"/>
        <v/>
      </c>
      <c r="J120" s="231"/>
      <c r="K120" s="231"/>
      <c r="L120" s="231"/>
      <c r="M120" s="231"/>
      <c r="N120" s="431"/>
      <c r="O120" s="530"/>
      <c r="P120" s="9"/>
      <c r="Q120" s="28"/>
    </row>
    <row r="121" spans="2:17" x14ac:dyDescent="0.45">
      <c r="B121" s="7"/>
      <c r="C121" s="351"/>
      <c r="D121" s="361"/>
      <c r="E121" s="361"/>
      <c r="F121" s="361"/>
      <c r="G121" s="361"/>
      <c r="H121" s="316" t="s">
        <v>281</v>
      </c>
      <c r="I121" s="320" t="str">
        <f t="shared" si="2"/>
        <v/>
      </c>
      <c r="J121" s="231"/>
      <c r="K121" s="231"/>
      <c r="L121" s="231"/>
      <c r="M121" s="231"/>
      <c r="N121" s="431"/>
      <c r="O121" s="530"/>
      <c r="P121" s="9"/>
      <c r="Q121" s="28"/>
    </row>
    <row r="122" spans="2:17" ht="15.6" thickBot="1" x14ac:dyDescent="0.5">
      <c r="B122" s="7"/>
      <c r="C122" s="352"/>
      <c r="D122" s="362"/>
      <c r="E122" s="362"/>
      <c r="F122" s="362"/>
      <c r="G122" s="362"/>
      <c r="H122" s="310" t="s">
        <v>282</v>
      </c>
      <c r="I122" s="320" t="str">
        <f t="shared" si="2"/>
        <v/>
      </c>
      <c r="J122" s="231"/>
      <c r="K122" s="231"/>
      <c r="L122" s="231"/>
      <c r="M122" s="231"/>
      <c r="N122" s="432"/>
      <c r="O122" s="531"/>
      <c r="P122" s="9"/>
      <c r="Q122" s="28"/>
    </row>
    <row r="123" spans="2:17" x14ac:dyDescent="0.45">
      <c r="B123" s="7"/>
      <c r="C123" s="350" t="str">
        <f>IF($A$1&gt;3,4,"")</f>
        <v/>
      </c>
      <c r="D123" s="360" t="str">
        <f>IF('1'!D16&lt;&gt;"",'1'!D16,"")</f>
        <v/>
      </c>
      <c r="E123" s="360" t="str">
        <f>IF('1'!E16&lt;&gt;"",'1'!E16,"")&amp;CHAR(10)&amp;IF('1'!F16&lt;&gt;"",'1'!F16,"")&amp;CHAR(10)&amp;IF('1'!G16&lt;&gt;"",'1'!G16,"")&amp;CHAR(10)&amp;IF('1'!H16&lt;&gt;"",'1'!H16,"")&amp;CHAR(10)&amp;IF('1'!I16&lt;&gt;"",'1'!I16,"")</f>
        <v xml:space="preserve">
</v>
      </c>
      <c r="F123" s="360" t="str">
        <f>IF('3'!G33="[選択]","","【A】"&amp;'3'!G33&amp;"（"&amp;'3'!H34&amp;"）"&amp;CHAR(10))&amp;IF('3'!I33="[選択]","","【B】"&amp;'3'!I33&amp;"（"&amp;'3'!J34&amp;"）"&amp;CHAR(10))&amp;IF('3'!K33="実施済","【C】"&amp;'3'!K33&amp;"（"&amp;'3'!L34&amp;"）"&amp;CHAR(10),"")&amp;IF('3'!M33="実施済","【D】"&amp;'3'!M33&amp;"（"&amp;'3'!N34&amp;"）"&amp;CHAR(10),"")</f>
        <v/>
      </c>
      <c r="G123" s="360" t="str">
        <f>IF('4'!G34="[選択]","","【a】"&amp;'4'!G34&amp;"（"&amp;'4'!H35&amp;"）"&amp;CHAR(10))&amp;IF('4'!I34="[選択]","","【b】"&amp;'4'!I34&amp;"（"&amp;'4'!J35&amp;"）"&amp;CHAR(10))&amp;IF('4'!K34="[選択]","","【c】"&amp;'4'!K34&amp;"（"&amp;'4'!L35&amp;"）"&amp;CHAR(10))&amp;IF('4'!M34="[選択]","","【d】"&amp;'4'!M34&amp;"（"&amp;'4'!N35&amp;"）"&amp;CHAR(10))&amp;IF('4'!O34="[選択]","","【e】"&amp;'4'!O34&amp;"（"&amp;'4'!P35&amp;"）"&amp;CHAR(10))&amp;IF('4'!Q34="[選択]","","【f】"&amp;'4'!Q34&amp;"（"&amp;'4'!R35&amp;"）"&amp;CHAR(10))&amp;IF('4'!S34="[選択]","","【g】"&amp;'4'!S34&amp;"（"&amp;'4'!T35&amp;"）"&amp;CHAR(10))&amp;IF('4'!U34="[選択]","","【h】"&amp;'4'!U34&amp;"（"&amp;'4'!V35&amp;"）")</f>
        <v/>
      </c>
      <c r="H123" s="309" t="s">
        <v>46</v>
      </c>
      <c r="I123" s="319" t="str">
        <f>IF(AC1&lt;&gt;"",AC1,"")</f>
        <v/>
      </c>
      <c r="J123" s="230"/>
      <c r="K123" s="230"/>
      <c r="L123" s="230"/>
      <c r="M123" s="230"/>
      <c r="N123" s="429" t="str">
        <f>'4'!X34</f>
        <v>[選択]</v>
      </c>
      <c r="O123" s="529" t="str">
        <f>IF(N123="（a）",$S$38,IF(N123="（b）",$S$39, IF(N123="（c）",$S$40, IF(N123="（d）",$S$41,""))))</f>
        <v/>
      </c>
      <c r="P123" s="9"/>
      <c r="Q123" s="28"/>
    </row>
    <row r="124" spans="2:17" x14ac:dyDescent="0.45">
      <c r="B124" s="7"/>
      <c r="C124" s="351"/>
      <c r="D124" s="361"/>
      <c r="E124" s="361"/>
      <c r="F124" s="361"/>
      <c r="G124" s="361"/>
      <c r="H124" s="316" t="s">
        <v>47</v>
      </c>
      <c r="I124" s="320" t="str">
        <f>IF(AC2&lt;&gt;"",AC2,"")</f>
        <v/>
      </c>
      <c r="J124" s="231"/>
      <c r="K124" s="231"/>
      <c r="L124" s="231"/>
      <c r="M124" s="231"/>
      <c r="N124" s="431"/>
      <c r="O124" s="530"/>
      <c r="P124" s="9"/>
      <c r="Q124" s="28"/>
    </row>
    <row r="125" spans="2:17" x14ac:dyDescent="0.45">
      <c r="B125" s="7"/>
      <c r="C125" s="351"/>
      <c r="D125" s="361"/>
      <c r="E125" s="361"/>
      <c r="F125" s="361"/>
      <c r="G125" s="361"/>
      <c r="H125" s="316" t="s">
        <v>48</v>
      </c>
      <c r="I125" s="320" t="str">
        <f>IF(AC3&lt;&gt;"",AC3,"")</f>
        <v/>
      </c>
      <c r="J125" s="231"/>
      <c r="K125" s="231"/>
      <c r="L125" s="231"/>
      <c r="M125" s="231"/>
      <c r="N125" s="431"/>
      <c r="O125" s="530"/>
      <c r="P125" s="9"/>
      <c r="Q125" s="28"/>
    </row>
    <row r="126" spans="2:17" x14ac:dyDescent="0.45">
      <c r="B126" s="7"/>
      <c r="C126" s="351"/>
      <c r="D126" s="361"/>
      <c r="E126" s="361"/>
      <c r="F126" s="361"/>
      <c r="G126" s="361"/>
      <c r="H126" s="316" t="s">
        <v>49</v>
      </c>
      <c r="I126" s="320" t="str">
        <f t="shared" ref="I126:I157" si="3">IF(AC4&lt;&gt;"",AC4,"")</f>
        <v/>
      </c>
      <c r="J126" s="231"/>
      <c r="K126" s="231"/>
      <c r="L126" s="231"/>
      <c r="M126" s="231"/>
      <c r="N126" s="431"/>
      <c r="O126" s="530"/>
      <c r="P126" s="9"/>
      <c r="Q126" s="28"/>
    </row>
    <row r="127" spans="2:17" x14ac:dyDescent="0.45">
      <c r="B127" s="7"/>
      <c r="C127" s="351"/>
      <c r="D127" s="361"/>
      <c r="E127" s="361"/>
      <c r="F127" s="361"/>
      <c r="G127" s="361"/>
      <c r="H127" s="316" t="s">
        <v>50</v>
      </c>
      <c r="I127" s="320" t="str">
        <f t="shared" si="3"/>
        <v/>
      </c>
      <c r="J127" s="231"/>
      <c r="K127" s="231"/>
      <c r="L127" s="231"/>
      <c r="M127" s="231"/>
      <c r="N127" s="431"/>
      <c r="O127" s="530"/>
      <c r="P127" s="9"/>
      <c r="Q127" s="28"/>
    </row>
    <row r="128" spans="2:17" x14ac:dyDescent="0.45">
      <c r="B128" s="7"/>
      <c r="C128" s="351"/>
      <c r="D128" s="361"/>
      <c r="E128" s="361"/>
      <c r="F128" s="361"/>
      <c r="G128" s="361"/>
      <c r="H128" s="316" t="s">
        <v>51</v>
      </c>
      <c r="I128" s="320" t="str">
        <f t="shared" si="3"/>
        <v/>
      </c>
      <c r="J128" s="231"/>
      <c r="K128" s="231"/>
      <c r="L128" s="231"/>
      <c r="M128" s="231"/>
      <c r="N128" s="431"/>
      <c r="O128" s="530"/>
      <c r="P128" s="9"/>
      <c r="Q128" s="28"/>
    </row>
    <row r="129" spans="2:17" x14ac:dyDescent="0.45">
      <c r="B129" s="7"/>
      <c r="C129" s="351"/>
      <c r="D129" s="361"/>
      <c r="E129" s="361"/>
      <c r="F129" s="361"/>
      <c r="G129" s="361"/>
      <c r="H129" s="316" t="s">
        <v>52</v>
      </c>
      <c r="I129" s="320" t="str">
        <f t="shared" si="3"/>
        <v/>
      </c>
      <c r="J129" s="231"/>
      <c r="K129" s="231"/>
      <c r="L129" s="231"/>
      <c r="M129" s="231"/>
      <c r="N129" s="431"/>
      <c r="O129" s="530"/>
      <c r="P129" s="9"/>
      <c r="Q129" s="28"/>
    </row>
    <row r="130" spans="2:17" x14ac:dyDescent="0.45">
      <c r="B130" s="7"/>
      <c r="C130" s="351"/>
      <c r="D130" s="361"/>
      <c r="E130" s="361"/>
      <c r="F130" s="361"/>
      <c r="G130" s="361"/>
      <c r="H130" s="316" t="s">
        <v>53</v>
      </c>
      <c r="I130" s="320" t="str">
        <f t="shared" si="3"/>
        <v/>
      </c>
      <c r="J130" s="231"/>
      <c r="K130" s="231"/>
      <c r="L130" s="231"/>
      <c r="M130" s="231"/>
      <c r="N130" s="431"/>
      <c r="O130" s="530"/>
      <c r="P130" s="9"/>
      <c r="Q130" s="28"/>
    </row>
    <row r="131" spans="2:17" x14ac:dyDescent="0.45">
      <c r="B131" s="7"/>
      <c r="C131" s="351"/>
      <c r="D131" s="361"/>
      <c r="E131" s="361"/>
      <c r="F131" s="361"/>
      <c r="G131" s="361"/>
      <c r="H131" s="316" t="s">
        <v>54</v>
      </c>
      <c r="I131" s="320" t="str">
        <f t="shared" si="3"/>
        <v/>
      </c>
      <c r="J131" s="231"/>
      <c r="K131" s="231"/>
      <c r="L131" s="231"/>
      <c r="M131" s="231"/>
      <c r="N131" s="431"/>
      <c r="O131" s="530"/>
      <c r="P131" s="9"/>
      <c r="Q131" s="28"/>
    </row>
    <row r="132" spans="2:17" x14ac:dyDescent="0.45">
      <c r="B132" s="7"/>
      <c r="C132" s="351"/>
      <c r="D132" s="361"/>
      <c r="E132" s="361"/>
      <c r="F132" s="361"/>
      <c r="G132" s="361"/>
      <c r="H132" s="316" t="s">
        <v>55</v>
      </c>
      <c r="I132" s="320" t="str">
        <f t="shared" si="3"/>
        <v/>
      </c>
      <c r="J132" s="231"/>
      <c r="K132" s="231"/>
      <c r="L132" s="231"/>
      <c r="M132" s="231"/>
      <c r="N132" s="431"/>
      <c r="O132" s="530"/>
      <c r="P132" s="9"/>
      <c r="Q132" s="28"/>
    </row>
    <row r="133" spans="2:17" x14ac:dyDescent="0.45">
      <c r="B133" s="7"/>
      <c r="C133" s="351"/>
      <c r="D133" s="361"/>
      <c r="E133" s="361"/>
      <c r="F133" s="361"/>
      <c r="G133" s="361"/>
      <c r="H133" s="316" t="s">
        <v>140</v>
      </c>
      <c r="I133" s="320" t="str">
        <f t="shared" si="3"/>
        <v/>
      </c>
      <c r="J133" s="231"/>
      <c r="K133" s="231"/>
      <c r="L133" s="231"/>
      <c r="M133" s="231"/>
      <c r="N133" s="431"/>
      <c r="O133" s="530"/>
      <c r="P133" s="9"/>
      <c r="Q133" s="28"/>
    </row>
    <row r="134" spans="2:17" x14ac:dyDescent="0.45">
      <c r="B134" s="7"/>
      <c r="C134" s="351"/>
      <c r="D134" s="361"/>
      <c r="E134" s="361"/>
      <c r="F134" s="361"/>
      <c r="G134" s="361"/>
      <c r="H134" s="316" t="s">
        <v>141</v>
      </c>
      <c r="I134" s="320" t="str">
        <f t="shared" si="3"/>
        <v/>
      </c>
      <c r="J134" s="231"/>
      <c r="K134" s="231"/>
      <c r="L134" s="231"/>
      <c r="M134" s="231"/>
      <c r="N134" s="431"/>
      <c r="O134" s="530"/>
      <c r="P134" s="9"/>
      <c r="Q134" s="28"/>
    </row>
    <row r="135" spans="2:17" x14ac:dyDescent="0.45">
      <c r="B135" s="7"/>
      <c r="C135" s="351"/>
      <c r="D135" s="361"/>
      <c r="E135" s="361"/>
      <c r="F135" s="361"/>
      <c r="G135" s="361"/>
      <c r="H135" s="316" t="s">
        <v>142</v>
      </c>
      <c r="I135" s="320" t="str">
        <f t="shared" si="3"/>
        <v/>
      </c>
      <c r="J135" s="231"/>
      <c r="K135" s="231"/>
      <c r="L135" s="231"/>
      <c r="M135" s="231"/>
      <c r="N135" s="431"/>
      <c r="O135" s="530"/>
      <c r="P135" s="9"/>
      <c r="Q135" s="28"/>
    </row>
    <row r="136" spans="2:17" x14ac:dyDescent="0.45">
      <c r="B136" s="7"/>
      <c r="C136" s="351"/>
      <c r="D136" s="361"/>
      <c r="E136" s="361"/>
      <c r="F136" s="361"/>
      <c r="G136" s="361"/>
      <c r="H136" s="316" t="s">
        <v>143</v>
      </c>
      <c r="I136" s="320" t="str">
        <f t="shared" si="3"/>
        <v/>
      </c>
      <c r="J136" s="231"/>
      <c r="K136" s="231"/>
      <c r="L136" s="231"/>
      <c r="M136" s="231"/>
      <c r="N136" s="431"/>
      <c r="O136" s="530"/>
      <c r="P136" s="9"/>
      <c r="Q136" s="28"/>
    </row>
    <row r="137" spans="2:17" x14ac:dyDescent="0.45">
      <c r="B137" s="7"/>
      <c r="C137" s="351"/>
      <c r="D137" s="361"/>
      <c r="E137" s="361"/>
      <c r="F137" s="361"/>
      <c r="G137" s="361"/>
      <c r="H137" s="316" t="s">
        <v>144</v>
      </c>
      <c r="I137" s="320" t="str">
        <f t="shared" si="3"/>
        <v/>
      </c>
      <c r="J137" s="231"/>
      <c r="K137" s="231"/>
      <c r="L137" s="231"/>
      <c r="M137" s="231"/>
      <c r="N137" s="431"/>
      <c r="O137" s="530"/>
      <c r="P137" s="9"/>
      <c r="Q137" s="28"/>
    </row>
    <row r="138" spans="2:17" x14ac:dyDescent="0.45">
      <c r="B138" s="7"/>
      <c r="C138" s="351"/>
      <c r="D138" s="361"/>
      <c r="E138" s="361"/>
      <c r="F138" s="361"/>
      <c r="G138" s="361"/>
      <c r="H138" s="316" t="s">
        <v>145</v>
      </c>
      <c r="I138" s="320" t="str">
        <f t="shared" si="3"/>
        <v/>
      </c>
      <c r="J138" s="231"/>
      <c r="K138" s="231"/>
      <c r="L138" s="231"/>
      <c r="M138" s="231"/>
      <c r="N138" s="431"/>
      <c r="O138" s="530"/>
      <c r="P138" s="9"/>
      <c r="Q138" s="28"/>
    </row>
    <row r="139" spans="2:17" x14ac:dyDescent="0.45">
      <c r="B139" s="7"/>
      <c r="C139" s="351"/>
      <c r="D139" s="361"/>
      <c r="E139" s="361"/>
      <c r="F139" s="361"/>
      <c r="G139" s="361"/>
      <c r="H139" s="316" t="s">
        <v>146</v>
      </c>
      <c r="I139" s="320" t="str">
        <f t="shared" si="3"/>
        <v/>
      </c>
      <c r="J139" s="231"/>
      <c r="K139" s="231"/>
      <c r="L139" s="231"/>
      <c r="M139" s="231"/>
      <c r="N139" s="431"/>
      <c r="O139" s="530"/>
      <c r="P139" s="9"/>
      <c r="Q139" s="28"/>
    </row>
    <row r="140" spans="2:17" x14ac:dyDescent="0.45">
      <c r="B140" s="7"/>
      <c r="C140" s="351"/>
      <c r="D140" s="361"/>
      <c r="E140" s="361"/>
      <c r="F140" s="361"/>
      <c r="G140" s="361"/>
      <c r="H140" s="316" t="s">
        <v>147</v>
      </c>
      <c r="I140" s="320" t="str">
        <f t="shared" si="3"/>
        <v/>
      </c>
      <c r="J140" s="231"/>
      <c r="K140" s="231"/>
      <c r="L140" s="231"/>
      <c r="M140" s="231"/>
      <c r="N140" s="431"/>
      <c r="O140" s="530"/>
      <c r="P140" s="9"/>
      <c r="Q140" s="28"/>
    </row>
    <row r="141" spans="2:17" x14ac:dyDescent="0.45">
      <c r="B141" s="7"/>
      <c r="C141" s="351"/>
      <c r="D141" s="361"/>
      <c r="E141" s="361"/>
      <c r="F141" s="361"/>
      <c r="G141" s="361"/>
      <c r="H141" s="316" t="s">
        <v>148</v>
      </c>
      <c r="I141" s="320" t="str">
        <f t="shared" si="3"/>
        <v/>
      </c>
      <c r="J141" s="231"/>
      <c r="K141" s="231"/>
      <c r="L141" s="231"/>
      <c r="M141" s="231"/>
      <c r="N141" s="431"/>
      <c r="O141" s="530"/>
      <c r="P141" s="9"/>
      <c r="Q141" s="28"/>
    </row>
    <row r="142" spans="2:17" x14ac:dyDescent="0.45">
      <c r="B142" s="7"/>
      <c r="C142" s="351"/>
      <c r="D142" s="361"/>
      <c r="E142" s="361"/>
      <c r="F142" s="361"/>
      <c r="G142" s="361"/>
      <c r="H142" s="316" t="s">
        <v>149</v>
      </c>
      <c r="I142" s="320" t="str">
        <f t="shared" si="3"/>
        <v/>
      </c>
      <c r="J142" s="231"/>
      <c r="K142" s="231"/>
      <c r="L142" s="231"/>
      <c r="M142" s="231"/>
      <c r="N142" s="431"/>
      <c r="O142" s="530"/>
      <c r="P142" s="9"/>
      <c r="Q142" s="28"/>
    </row>
    <row r="143" spans="2:17" x14ac:dyDescent="0.45">
      <c r="B143" s="7"/>
      <c r="C143" s="351"/>
      <c r="D143" s="361"/>
      <c r="E143" s="361"/>
      <c r="F143" s="361"/>
      <c r="G143" s="361"/>
      <c r="H143" s="316" t="s">
        <v>268</v>
      </c>
      <c r="I143" s="320" t="str">
        <f t="shared" si="3"/>
        <v/>
      </c>
      <c r="J143" s="231"/>
      <c r="K143" s="231"/>
      <c r="L143" s="231"/>
      <c r="M143" s="231"/>
      <c r="N143" s="431"/>
      <c r="O143" s="530"/>
      <c r="P143" s="9"/>
      <c r="Q143" s="28"/>
    </row>
    <row r="144" spans="2:17" x14ac:dyDescent="0.45">
      <c r="B144" s="7"/>
      <c r="C144" s="351"/>
      <c r="D144" s="361"/>
      <c r="E144" s="361"/>
      <c r="F144" s="361"/>
      <c r="G144" s="361"/>
      <c r="H144" s="316" t="s">
        <v>269</v>
      </c>
      <c r="I144" s="320" t="str">
        <f t="shared" si="3"/>
        <v/>
      </c>
      <c r="J144" s="231"/>
      <c r="K144" s="231"/>
      <c r="L144" s="231"/>
      <c r="M144" s="231"/>
      <c r="N144" s="431"/>
      <c r="O144" s="530"/>
      <c r="P144" s="9"/>
      <c r="Q144" s="28"/>
    </row>
    <row r="145" spans="2:17" x14ac:dyDescent="0.45">
      <c r="B145" s="7"/>
      <c r="C145" s="351"/>
      <c r="D145" s="361"/>
      <c r="E145" s="361"/>
      <c r="F145" s="361"/>
      <c r="G145" s="361"/>
      <c r="H145" s="316" t="s">
        <v>270</v>
      </c>
      <c r="I145" s="320" t="str">
        <f t="shared" si="3"/>
        <v/>
      </c>
      <c r="J145" s="231"/>
      <c r="K145" s="231"/>
      <c r="L145" s="231"/>
      <c r="M145" s="231"/>
      <c r="N145" s="431"/>
      <c r="O145" s="530"/>
      <c r="P145" s="9"/>
      <c r="Q145" s="28"/>
    </row>
    <row r="146" spans="2:17" x14ac:dyDescent="0.45">
      <c r="B146" s="7"/>
      <c r="C146" s="351"/>
      <c r="D146" s="361"/>
      <c r="E146" s="361"/>
      <c r="F146" s="361"/>
      <c r="G146" s="361"/>
      <c r="H146" s="316" t="s">
        <v>271</v>
      </c>
      <c r="I146" s="320" t="str">
        <f t="shared" si="3"/>
        <v/>
      </c>
      <c r="J146" s="231"/>
      <c r="K146" s="231"/>
      <c r="L146" s="231"/>
      <c r="M146" s="231"/>
      <c r="N146" s="431"/>
      <c r="O146" s="530"/>
      <c r="P146" s="9"/>
      <c r="Q146" s="28"/>
    </row>
    <row r="147" spans="2:17" x14ac:dyDescent="0.45">
      <c r="B147" s="7"/>
      <c r="C147" s="351"/>
      <c r="D147" s="361"/>
      <c r="E147" s="361"/>
      <c r="F147" s="361"/>
      <c r="G147" s="361"/>
      <c r="H147" s="316" t="s">
        <v>272</v>
      </c>
      <c r="I147" s="320" t="str">
        <f t="shared" si="3"/>
        <v/>
      </c>
      <c r="J147" s="231"/>
      <c r="K147" s="231"/>
      <c r="L147" s="231"/>
      <c r="M147" s="231"/>
      <c r="N147" s="431"/>
      <c r="O147" s="530"/>
      <c r="P147" s="9"/>
      <c r="Q147" s="28"/>
    </row>
    <row r="148" spans="2:17" x14ac:dyDescent="0.45">
      <c r="B148" s="7"/>
      <c r="C148" s="351"/>
      <c r="D148" s="361"/>
      <c r="E148" s="361"/>
      <c r="F148" s="361"/>
      <c r="G148" s="361"/>
      <c r="H148" s="316" t="s">
        <v>273</v>
      </c>
      <c r="I148" s="320" t="str">
        <f t="shared" si="3"/>
        <v/>
      </c>
      <c r="J148" s="231"/>
      <c r="K148" s="231"/>
      <c r="L148" s="231"/>
      <c r="M148" s="231"/>
      <c r="N148" s="431"/>
      <c r="O148" s="530"/>
      <c r="P148" s="9"/>
      <c r="Q148" s="28"/>
    </row>
    <row r="149" spans="2:17" x14ac:dyDescent="0.45">
      <c r="B149" s="7"/>
      <c r="C149" s="351"/>
      <c r="D149" s="361"/>
      <c r="E149" s="361"/>
      <c r="F149" s="361"/>
      <c r="G149" s="361"/>
      <c r="H149" s="316" t="s">
        <v>274</v>
      </c>
      <c r="I149" s="320" t="str">
        <f t="shared" si="3"/>
        <v/>
      </c>
      <c r="J149" s="231"/>
      <c r="K149" s="231"/>
      <c r="L149" s="231"/>
      <c r="M149" s="231"/>
      <c r="N149" s="431"/>
      <c r="O149" s="530"/>
      <c r="P149" s="9"/>
      <c r="Q149" s="28"/>
    </row>
    <row r="150" spans="2:17" x14ac:dyDescent="0.45">
      <c r="B150" s="7"/>
      <c r="C150" s="351"/>
      <c r="D150" s="361"/>
      <c r="E150" s="361"/>
      <c r="F150" s="361"/>
      <c r="G150" s="361"/>
      <c r="H150" s="316" t="s">
        <v>275</v>
      </c>
      <c r="I150" s="320" t="str">
        <f t="shared" si="3"/>
        <v/>
      </c>
      <c r="J150" s="231"/>
      <c r="K150" s="231"/>
      <c r="L150" s="231"/>
      <c r="M150" s="231"/>
      <c r="N150" s="431"/>
      <c r="O150" s="530"/>
      <c r="P150" s="9"/>
      <c r="Q150" s="28"/>
    </row>
    <row r="151" spans="2:17" x14ac:dyDescent="0.45">
      <c r="B151" s="7"/>
      <c r="C151" s="351"/>
      <c r="D151" s="361"/>
      <c r="E151" s="361"/>
      <c r="F151" s="361"/>
      <c r="G151" s="361"/>
      <c r="H151" s="316" t="s">
        <v>276</v>
      </c>
      <c r="I151" s="320" t="str">
        <f t="shared" si="3"/>
        <v/>
      </c>
      <c r="J151" s="231"/>
      <c r="K151" s="231"/>
      <c r="L151" s="231"/>
      <c r="M151" s="231"/>
      <c r="N151" s="431"/>
      <c r="O151" s="530"/>
      <c r="P151" s="9"/>
      <c r="Q151" s="28"/>
    </row>
    <row r="152" spans="2:17" x14ac:dyDescent="0.45">
      <c r="B152" s="7"/>
      <c r="C152" s="351"/>
      <c r="D152" s="361"/>
      <c r="E152" s="361"/>
      <c r="F152" s="361"/>
      <c r="G152" s="361"/>
      <c r="H152" s="316" t="s">
        <v>277</v>
      </c>
      <c r="I152" s="320" t="str">
        <f t="shared" si="3"/>
        <v/>
      </c>
      <c r="J152" s="231"/>
      <c r="K152" s="231"/>
      <c r="L152" s="231"/>
      <c r="M152" s="231"/>
      <c r="N152" s="431"/>
      <c r="O152" s="530"/>
      <c r="P152" s="9"/>
      <c r="Q152" s="28"/>
    </row>
    <row r="153" spans="2:17" x14ac:dyDescent="0.45">
      <c r="B153" s="7"/>
      <c r="C153" s="351"/>
      <c r="D153" s="361"/>
      <c r="E153" s="361"/>
      <c r="F153" s="361"/>
      <c r="G153" s="361"/>
      <c r="H153" s="316" t="s">
        <v>278</v>
      </c>
      <c r="I153" s="320" t="str">
        <f t="shared" si="3"/>
        <v/>
      </c>
      <c r="J153" s="231"/>
      <c r="K153" s="231"/>
      <c r="L153" s="231"/>
      <c r="M153" s="231"/>
      <c r="N153" s="431"/>
      <c r="O153" s="530"/>
      <c r="P153" s="9"/>
      <c r="Q153" s="28"/>
    </row>
    <row r="154" spans="2:17" x14ac:dyDescent="0.45">
      <c r="B154" s="7"/>
      <c r="C154" s="351"/>
      <c r="D154" s="361"/>
      <c r="E154" s="361"/>
      <c r="F154" s="361"/>
      <c r="G154" s="361"/>
      <c r="H154" s="316" t="s">
        <v>279</v>
      </c>
      <c r="I154" s="320" t="str">
        <f t="shared" si="3"/>
        <v/>
      </c>
      <c r="J154" s="231"/>
      <c r="K154" s="231"/>
      <c r="L154" s="231"/>
      <c r="M154" s="231"/>
      <c r="N154" s="431"/>
      <c r="O154" s="530"/>
      <c r="P154" s="9"/>
      <c r="Q154" s="28"/>
    </row>
    <row r="155" spans="2:17" x14ac:dyDescent="0.45">
      <c r="B155" s="7"/>
      <c r="C155" s="351"/>
      <c r="D155" s="361"/>
      <c r="E155" s="361"/>
      <c r="F155" s="361"/>
      <c r="G155" s="361"/>
      <c r="H155" s="316" t="s">
        <v>280</v>
      </c>
      <c r="I155" s="320" t="str">
        <f t="shared" si="3"/>
        <v/>
      </c>
      <c r="J155" s="231"/>
      <c r="K155" s="231"/>
      <c r="L155" s="231"/>
      <c r="M155" s="231"/>
      <c r="N155" s="431"/>
      <c r="O155" s="530"/>
      <c r="P155" s="9"/>
      <c r="Q155" s="28"/>
    </row>
    <row r="156" spans="2:17" x14ac:dyDescent="0.45">
      <c r="B156" s="7"/>
      <c r="C156" s="351"/>
      <c r="D156" s="361"/>
      <c r="E156" s="361"/>
      <c r="F156" s="361"/>
      <c r="G156" s="361"/>
      <c r="H156" s="316" t="s">
        <v>281</v>
      </c>
      <c r="I156" s="320" t="str">
        <f t="shared" si="3"/>
        <v/>
      </c>
      <c r="J156" s="231"/>
      <c r="K156" s="231"/>
      <c r="L156" s="231"/>
      <c r="M156" s="231"/>
      <c r="N156" s="431"/>
      <c r="O156" s="530"/>
      <c r="P156" s="9"/>
      <c r="Q156" s="28"/>
    </row>
    <row r="157" spans="2:17" ht="15.6" thickBot="1" x14ac:dyDescent="0.5">
      <c r="B157" s="7"/>
      <c r="C157" s="352"/>
      <c r="D157" s="362"/>
      <c r="E157" s="362"/>
      <c r="F157" s="362"/>
      <c r="G157" s="362"/>
      <c r="H157" s="310" t="s">
        <v>282</v>
      </c>
      <c r="I157" s="320" t="str">
        <f t="shared" si="3"/>
        <v/>
      </c>
      <c r="J157" s="231"/>
      <c r="K157" s="231"/>
      <c r="L157" s="231"/>
      <c r="M157" s="231"/>
      <c r="N157" s="432"/>
      <c r="O157" s="531"/>
      <c r="P157" s="9"/>
      <c r="Q157" s="28"/>
    </row>
    <row r="158" spans="2:17" x14ac:dyDescent="0.45">
      <c r="B158" s="7"/>
      <c r="C158" s="350" t="str">
        <f>IF($A$1&gt;4,5,"")</f>
        <v/>
      </c>
      <c r="D158" s="360" t="str">
        <f>IF('1'!D17&lt;&gt;"",'1'!D17,"")</f>
        <v/>
      </c>
      <c r="E158" s="360" t="str">
        <f>IF('1'!E17&lt;&gt;"",'1'!E17,"")&amp;CHAR(10)&amp;IF('1'!F17&lt;&gt;"",'1'!F17,"")&amp;CHAR(10)&amp;IF('1'!G17&lt;&gt;"",'1'!G17,"")&amp;CHAR(10)&amp;IF('1'!H17&lt;&gt;"",'1'!H17,"")&amp;CHAR(10)&amp;IF('1'!I17&lt;&gt;"",'1'!I17,"")</f>
        <v xml:space="preserve">
</v>
      </c>
      <c r="F158" s="360" t="str">
        <f>IF('3'!G38="[選択]","","【A】"&amp;'3'!G38&amp;"（"&amp;'3'!H39&amp;"）"&amp;CHAR(10))&amp;IF('3'!I38="[選択]","","【B】"&amp;'3'!I38&amp;"（"&amp;'3'!J39&amp;"）"&amp;CHAR(10))&amp;IF('3'!K38="実施済","【C】"&amp;'3'!K38&amp;"（"&amp;'3'!L39&amp;"）"&amp;CHAR(10),"")&amp;IF('3'!M38="実施済","【D】"&amp;'3'!M38&amp;"（"&amp;'3'!N39&amp;"）"&amp;CHAR(10),"")</f>
        <v/>
      </c>
      <c r="G158" s="360" t="str">
        <f>IF('4'!G39="[選択]","","【a】"&amp;'4'!G39&amp;"（"&amp;'4'!H40&amp;"）"&amp;CHAR(10))&amp;IF('4'!I39="[選択]","","【b】"&amp;'4'!I39&amp;"（"&amp;'4'!J40&amp;"）"&amp;CHAR(10))&amp;IF('4'!K39="[選択]","","【c】"&amp;'4'!K39&amp;"（"&amp;'4'!L40&amp;"）"&amp;CHAR(10))&amp;IF('4'!M39="[選択]","","【d】"&amp;'4'!M39&amp;"（"&amp;'4'!N40&amp;"）"&amp;CHAR(10))&amp;IF('4'!O39="[選択]","","【e】"&amp;'4'!O39&amp;"（"&amp;'4'!P40&amp;"）"&amp;CHAR(10))&amp;IF('4'!Q39="[選択]","","【f】"&amp;'4'!Q39&amp;"（"&amp;'4'!R40&amp;"）"&amp;CHAR(10))&amp;IF('4'!S39="[選択]","","【g】"&amp;'4'!S39&amp;"（"&amp;'4'!T40&amp;"）"&amp;CHAR(10))&amp;IF('4'!U39="[選択]","","【h】"&amp;'4'!U39&amp;"（"&amp;'4'!V40&amp;"）")</f>
        <v/>
      </c>
      <c r="H158" s="309" t="s">
        <v>46</v>
      </c>
      <c r="I158" s="319" t="str">
        <f>IF(AF1&lt;&gt;"",AF1,"")</f>
        <v/>
      </c>
      <c r="J158" s="230"/>
      <c r="K158" s="230"/>
      <c r="L158" s="230"/>
      <c r="M158" s="230"/>
      <c r="N158" s="429" t="str">
        <f>'4'!X39</f>
        <v>[選択]</v>
      </c>
      <c r="O158" s="529" t="str">
        <f>IF(N158="（a）",$S$38,IF(N158="（b）",$S$39, IF(N158="（c）",$S$40, IF(N158="（d）",$S$41,""))))</f>
        <v/>
      </c>
      <c r="P158" s="9"/>
      <c r="Q158" s="28"/>
    </row>
    <row r="159" spans="2:17" x14ac:dyDescent="0.45">
      <c r="B159" s="7"/>
      <c r="C159" s="351"/>
      <c r="D159" s="361"/>
      <c r="E159" s="361"/>
      <c r="F159" s="361"/>
      <c r="G159" s="361"/>
      <c r="H159" s="316" t="s">
        <v>47</v>
      </c>
      <c r="I159" s="320" t="str">
        <f>IF(AF2&lt;&gt;"",AF2,"")</f>
        <v/>
      </c>
      <c r="J159" s="231"/>
      <c r="K159" s="231"/>
      <c r="L159" s="231"/>
      <c r="M159" s="231"/>
      <c r="N159" s="431"/>
      <c r="O159" s="530"/>
      <c r="P159" s="9"/>
      <c r="Q159" s="28"/>
    </row>
    <row r="160" spans="2:17" x14ac:dyDescent="0.45">
      <c r="B160" s="7"/>
      <c r="C160" s="351"/>
      <c r="D160" s="361"/>
      <c r="E160" s="361"/>
      <c r="F160" s="361"/>
      <c r="G160" s="361"/>
      <c r="H160" s="316" t="s">
        <v>48</v>
      </c>
      <c r="I160" s="320" t="str">
        <f>IF(AF3&lt;&gt;"",AF3,"")</f>
        <v/>
      </c>
      <c r="J160" s="231"/>
      <c r="K160" s="231"/>
      <c r="L160" s="231"/>
      <c r="M160" s="231"/>
      <c r="N160" s="431"/>
      <c r="O160" s="530"/>
      <c r="P160" s="9"/>
      <c r="Q160" s="28"/>
    </row>
    <row r="161" spans="2:17" x14ac:dyDescent="0.45">
      <c r="B161" s="7"/>
      <c r="C161" s="351"/>
      <c r="D161" s="361"/>
      <c r="E161" s="361"/>
      <c r="F161" s="361"/>
      <c r="G161" s="361"/>
      <c r="H161" s="316" t="s">
        <v>49</v>
      </c>
      <c r="I161" s="320" t="str">
        <f t="shared" ref="I161:I192" si="4">IF(AF4&lt;&gt;"",AF4,"")</f>
        <v/>
      </c>
      <c r="J161" s="231"/>
      <c r="K161" s="231"/>
      <c r="L161" s="231"/>
      <c r="M161" s="231"/>
      <c r="N161" s="431"/>
      <c r="O161" s="530"/>
      <c r="P161" s="9"/>
      <c r="Q161" s="28"/>
    </row>
    <row r="162" spans="2:17" x14ac:dyDescent="0.45">
      <c r="B162" s="7"/>
      <c r="C162" s="351"/>
      <c r="D162" s="361"/>
      <c r="E162" s="361"/>
      <c r="F162" s="361"/>
      <c r="G162" s="361"/>
      <c r="H162" s="316" t="s">
        <v>50</v>
      </c>
      <c r="I162" s="320" t="str">
        <f t="shared" si="4"/>
        <v/>
      </c>
      <c r="J162" s="231"/>
      <c r="K162" s="231"/>
      <c r="L162" s="231"/>
      <c r="M162" s="231"/>
      <c r="N162" s="431"/>
      <c r="O162" s="530"/>
      <c r="P162" s="9"/>
      <c r="Q162" s="28"/>
    </row>
    <row r="163" spans="2:17" x14ac:dyDescent="0.45">
      <c r="B163" s="7"/>
      <c r="C163" s="351"/>
      <c r="D163" s="361"/>
      <c r="E163" s="361"/>
      <c r="F163" s="361"/>
      <c r="G163" s="361"/>
      <c r="H163" s="316" t="s">
        <v>51</v>
      </c>
      <c r="I163" s="320" t="str">
        <f t="shared" si="4"/>
        <v/>
      </c>
      <c r="J163" s="231"/>
      <c r="K163" s="231"/>
      <c r="L163" s="231"/>
      <c r="M163" s="231"/>
      <c r="N163" s="431"/>
      <c r="O163" s="530"/>
      <c r="P163" s="9"/>
      <c r="Q163" s="28"/>
    </row>
    <row r="164" spans="2:17" x14ac:dyDescent="0.45">
      <c r="B164" s="7"/>
      <c r="C164" s="351"/>
      <c r="D164" s="361"/>
      <c r="E164" s="361"/>
      <c r="F164" s="361"/>
      <c r="G164" s="361"/>
      <c r="H164" s="316" t="s">
        <v>52</v>
      </c>
      <c r="I164" s="320" t="str">
        <f t="shared" si="4"/>
        <v/>
      </c>
      <c r="J164" s="231"/>
      <c r="K164" s="231"/>
      <c r="L164" s="231"/>
      <c r="M164" s="231"/>
      <c r="N164" s="431"/>
      <c r="O164" s="530"/>
      <c r="P164" s="9"/>
      <c r="Q164" s="28"/>
    </row>
    <row r="165" spans="2:17" x14ac:dyDescent="0.45">
      <c r="B165" s="7"/>
      <c r="C165" s="351"/>
      <c r="D165" s="361"/>
      <c r="E165" s="361"/>
      <c r="F165" s="361"/>
      <c r="G165" s="361"/>
      <c r="H165" s="316" t="s">
        <v>53</v>
      </c>
      <c r="I165" s="320" t="str">
        <f t="shared" si="4"/>
        <v/>
      </c>
      <c r="J165" s="231"/>
      <c r="K165" s="231"/>
      <c r="L165" s="231"/>
      <c r="M165" s="231"/>
      <c r="N165" s="431"/>
      <c r="O165" s="530"/>
      <c r="P165" s="9"/>
      <c r="Q165" s="28"/>
    </row>
    <row r="166" spans="2:17" x14ac:dyDescent="0.45">
      <c r="B166" s="7"/>
      <c r="C166" s="351"/>
      <c r="D166" s="361"/>
      <c r="E166" s="361"/>
      <c r="F166" s="361"/>
      <c r="G166" s="361"/>
      <c r="H166" s="316" t="s">
        <v>54</v>
      </c>
      <c r="I166" s="320" t="str">
        <f t="shared" si="4"/>
        <v/>
      </c>
      <c r="J166" s="231"/>
      <c r="K166" s="231"/>
      <c r="L166" s="231"/>
      <c r="M166" s="231"/>
      <c r="N166" s="431"/>
      <c r="O166" s="530"/>
      <c r="P166" s="9"/>
      <c r="Q166" s="28"/>
    </row>
    <row r="167" spans="2:17" x14ac:dyDescent="0.45">
      <c r="B167" s="7"/>
      <c r="C167" s="351"/>
      <c r="D167" s="361"/>
      <c r="E167" s="361"/>
      <c r="F167" s="361"/>
      <c r="G167" s="361"/>
      <c r="H167" s="316" t="s">
        <v>55</v>
      </c>
      <c r="I167" s="320" t="str">
        <f t="shared" si="4"/>
        <v/>
      </c>
      <c r="J167" s="231"/>
      <c r="K167" s="231"/>
      <c r="L167" s="231"/>
      <c r="M167" s="231"/>
      <c r="N167" s="431"/>
      <c r="O167" s="530"/>
      <c r="P167" s="9"/>
      <c r="Q167" s="28"/>
    </row>
    <row r="168" spans="2:17" x14ac:dyDescent="0.45">
      <c r="B168" s="7"/>
      <c r="C168" s="351"/>
      <c r="D168" s="361"/>
      <c r="E168" s="361"/>
      <c r="F168" s="361"/>
      <c r="G168" s="361"/>
      <c r="H168" s="316" t="s">
        <v>140</v>
      </c>
      <c r="I168" s="320" t="str">
        <f t="shared" si="4"/>
        <v/>
      </c>
      <c r="J168" s="231"/>
      <c r="K168" s="231"/>
      <c r="L168" s="231"/>
      <c r="M168" s="231"/>
      <c r="N168" s="431"/>
      <c r="O168" s="530"/>
      <c r="P168" s="9"/>
      <c r="Q168" s="28"/>
    </row>
    <row r="169" spans="2:17" x14ac:dyDescent="0.45">
      <c r="B169" s="7"/>
      <c r="C169" s="351"/>
      <c r="D169" s="361"/>
      <c r="E169" s="361"/>
      <c r="F169" s="361"/>
      <c r="G169" s="361"/>
      <c r="H169" s="316" t="s">
        <v>141</v>
      </c>
      <c r="I169" s="320" t="str">
        <f t="shared" si="4"/>
        <v/>
      </c>
      <c r="J169" s="231"/>
      <c r="K169" s="231"/>
      <c r="L169" s="231"/>
      <c r="M169" s="231"/>
      <c r="N169" s="431"/>
      <c r="O169" s="530"/>
      <c r="P169" s="9"/>
      <c r="Q169" s="28"/>
    </row>
    <row r="170" spans="2:17" x14ac:dyDescent="0.45">
      <c r="B170" s="7"/>
      <c r="C170" s="351"/>
      <c r="D170" s="361"/>
      <c r="E170" s="361"/>
      <c r="F170" s="361"/>
      <c r="G170" s="361"/>
      <c r="H170" s="316" t="s">
        <v>142</v>
      </c>
      <c r="I170" s="320" t="str">
        <f t="shared" si="4"/>
        <v/>
      </c>
      <c r="J170" s="231"/>
      <c r="K170" s="231"/>
      <c r="L170" s="231"/>
      <c r="M170" s="231"/>
      <c r="N170" s="431"/>
      <c r="O170" s="530"/>
      <c r="P170" s="9"/>
      <c r="Q170" s="28"/>
    </row>
    <row r="171" spans="2:17" x14ac:dyDescent="0.45">
      <c r="B171" s="7"/>
      <c r="C171" s="351"/>
      <c r="D171" s="361"/>
      <c r="E171" s="361"/>
      <c r="F171" s="361"/>
      <c r="G171" s="361"/>
      <c r="H171" s="316" t="s">
        <v>143</v>
      </c>
      <c r="I171" s="320" t="str">
        <f t="shared" si="4"/>
        <v/>
      </c>
      <c r="J171" s="231"/>
      <c r="K171" s="231"/>
      <c r="L171" s="231"/>
      <c r="M171" s="231"/>
      <c r="N171" s="431"/>
      <c r="O171" s="530"/>
      <c r="P171" s="9"/>
      <c r="Q171" s="28"/>
    </row>
    <row r="172" spans="2:17" x14ac:dyDescent="0.45">
      <c r="B172" s="7"/>
      <c r="C172" s="351"/>
      <c r="D172" s="361"/>
      <c r="E172" s="361"/>
      <c r="F172" s="361"/>
      <c r="G172" s="361"/>
      <c r="H172" s="316" t="s">
        <v>144</v>
      </c>
      <c r="I172" s="320" t="str">
        <f t="shared" si="4"/>
        <v/>
      </c>
      <c r="J172" s="231"/>
      <c r="K172" s="231"/>
      <c r="L172" s="231"/>
      <c r="M172" s="231"/>
      <c r="N172" s="431"/>
      <c r="O172" s="530"/>
      <c r="P172" s="9"/>
      <c r="Q172" s="28"/>
    </row>
    <row r="173" spans="2:17" x14ac:dyDescent="0.45">
      <c r="B173" s="7"/>
      <c r="C173" s="351"/>
      <c r="D173" s="361"/>
      <c r="E173" s="361"/>
      <c r="F173" s="361"/>
      <c r="G173" s="361"/>
      <c r="H173" s="316" t="s">
        <v>145</v>
      </c>
      <c r="I173" s="320" t="str">
        <f t="shared" si="4"/>
        <v/>
      </c>
      <c r="J173" s="231"/>
      <c r="K173" s="231"/>
      <c r="L173" s="231"/>
      <c r="M173" s="231"/>
      <c r="N173" s="431"/>
      <c r="O173" s="530"/>
      <c r="P173" s="9"/>
      <c r="Q173" s="28"/>
    </row>
    <row r="174" spans="2:17" x14ac:dyDescent="0.45">
      <c r="B174" s="7"/>
      <c r="C174" s="351"/>
      <c r="D174" s="361"/>
      <c r="E174" s="361"/>
      <c r="F174" s="361"/>
      <c r="G174" s="361"/>
      <c r="H174" s="316" t="s">
        <v>146</v>
      </c>
      <c r="I174" s="320" t="str">
        <f t="shared" si="4"/>
        <v/>
      </c>
      <c r="J174" s="231"/>
      <c r="K174" s="231"/>
      <c r="L174" s="231"/>
      <c r="M174" s="231"/>
      <c r="N174" s="431"/>
      <c r="O174" s="530"/>
      <c r="P174" s="9"/>
      <c r="Q174" s="28"/>
    </row>
    <row r="175" spans="2:17" x14ac:dyDescent="0.45">
      <c r="B175" s="7"/>
      <c r="C175" s="351"/>
      <c r="D175" s="361"/>
      <c r="E175" s="361"/>
      <c r="F175" s="361"/>
      <c r="G175" s="361"/>
      <c r="H175" s="316" t="s">
        <v>147</v>
      </c>
      <c r="I175" s="320" t="str">
        <f t="shared" si="4"/>
        <v/>
      </c>
      <c r="J175" s="231"/>
      <c r="K175" s="231"/>
      <c r="L175" s="231"/>
      <c r="M175" s="231"/>
      <c r="N175" s="431"/>
      <c r="O175" s="530"/>
      <c r="P175" s="9"/>
      <c r="Q175" s="28"/>
    </row>
    <row r="176" spans="2:17" x14ac:dyDescent="0.45">
      <c r="B176" s="7"/>
      <c r="C176" s="351"/>
      <c r="D176" s="361"/>
      <c r="E176" s="361"/>
      <c r="F176" s="361"/>
      <c r="G176" s="361"/>
      <c r="H176" s="316" t="s">
        <v>148</v>
      </c>
      <c r="I176" s="320" t="str">
        <f t="shared" si="4"/>
        <v/>
      </c>
      <c r="J176" s="231"/>
      <c r="K176" s="231"/>
      <c r="L176" s="231"/>
      <c r="M176" s="231"/>
      <c r="N176" s="431"/>
      <c r="O176" s="530"/>
      <c r="P176" s="9"/>
      <c r="Q176" s="28"/>
    </row>
    <row r="177" spans="2:17" x14ac:dyDescent="0.45">
      <c r="B177" s="7"/>
      <c r="C177" s="351"/>
      <c r="D177" s="361"/>
      <c r="E177" s="361"/>
      <c r="F177" s="361"/>
      <c r="G177" s="361"/>
      <c r="H177" s="316" t="s">
        <v>149</v>
      </c>
      <c r="I177" s="320" t="str">
        <f t="shared" si="4"/>
        <v/>
      </c>
      <c r="J177" s="231"/>
      <c r="K177" s="231"/>
      <c r="L177" s="231"/>
      <c r="M177" s="231"/>
      <c r="N177" s="431"/>
      <c r="O177" s="530"/>
      <c r="P177" s="9"/>
      <c r="Q177" s="28"/>
    </row>
    <row r="178" spans="2:17" x14ac:dyDescent="0.45">
      <c r="B178" s="7"/>
      <c r="C178" s="351"/>
      <c r="D178" s="361"/>
      <c r="E178" s="361"/>
      <c r="F178" s="361"/>
      <c r="G178" s="361"/>
      <c r="H178" s="316" t="s">
        <v>268</v>
      </c>
      <c r="I178" s="320" t="str">
        <f t="shared" si="4"/>
        <v/>
      </c>
      <c r="J178" s="231"/>
      <c r="K178" s="231"/>
      <c r="L178" s="231"/>
      <c r="M178" s="231"/>
      <c r="N178" s="431"/>
      <c r="O178" s="530"/>
      <c r="P178" s="9"/>
      <c r="Q178" s="28"/>
    </row>
    <row r="179" spans="2:17" x14ac:dyDescent="0.45">
      <c r="B179" s="7"/>
      <c r="C179" s="351"/>
      <c r="D179" s="361"/>
      <c r="E179" s="361"/>
      <c r="F179" s="361"/>
      <c r="G179" s="361"/>
      <c r="H179" s="316" t="s">
        <v>269</v>
      </c>
      <c r="I179" s="320" t="str">
        <f t="shared" si="4"/>
        <v/>
      </c>
      <c r="J179" s="231"/>
      <c r="K179" s="231"/>
      <c r="L179" s="231"/>
      <c r="M179" s="231"/>
      <c r="N179" s="431"/>
      <c r="O179" s="530"/>
      <c r="P179" s="9"/>
      <c r="Q179" s="28"/>
    </row>
    <row r="180" spans="2:17" x14ac:dyDescent="0.45">
      <c r="B180" s="7"/>
      <c r="C180" s="351"/>
      <c r="D180" s="361"/>
      <c r="E180" s="361"/>
      <c r="F180" s="361"/>
      <c r="G180" s="361"/>
      <c r="H180" s="316" t="s">
        <v>270</v>
      </c>
      <c r="I180" s="320" t="str">
        <f t="shared" si="4"/>
        <v/>
      </c>
      <c r="J180" s="231"/>
      <c r="K180" s="231"/>
      <c r="L180" s="231"/>
      <c r="M180" s="231"/>
      <c r="N180" s="431"/>
      <c r="O180" s="530"/>
      <c r="P180" s="9"/>
      <c r="Q180" s="28"/>
    </row>
    <row r="181" spans="2:17" x14ac:dyDescent="0.45">
      <c r="B181" s="7"/>
      <c r="C181" s="351"/>
      <c r="D181" s="361"/>
      <c r="E181" s="361"/>
      <c r="F181" s="361"/>
      <c r="G181" s="361"/>
      <c r="H181" s="316" t="s">
        <v>271</v>
      </c>
      <c r="I181" s="320" t="str">
        <f t="shared" si="4"/>
        <v/>
      </c>
      <c r="J181" s="231"/>
      <c r="K181" s="231"/>
      <c r="L181" s="231"/>
      <c r="M181" s="231"/>
      <c r="N181" s="431"/>
      <c r="O181" s="530"/>
      <c r="P181" s="9"/>
      <c r="Q181" s="28"/>
    </row>
    <row r="182" spans="2:17" x14ac:dyDescent="0.45">
      <c r="B182" s="7"/>
      <c r="C182" s="351"/>
      <c r="D182" s="361"/>
      <c r="E182" s="361"/>
      <c r="F182" s="361"/>
      <c r="G182" s="361"/>
      <c r="H182" s="316" t="s">
        <v>272</v>
      </c>
      <c r="I182" s="320" t="str">
        <f t="shared" si="4"/>
        <v/>
      </c>
      <c r="J182" s="231"/>
      <c r="K182" s="231"/>
      <c r="L182" s="231"/>
      <c r="M182" s="231"/>
      <c r="N182" s="431"/>
      <c r="O182" s="530"/>
      <c r="P182" s="9"/>
      <c r="Q182" s="28"/>
    </row>
    <row r="183" spans="2:17" x14ac:dyDescent="0.45">
      <c r="B183" s="7"/>
      <c r="C183" s="351"/>
      <c r="D183" s="361"/>
      <c r="E183" s="361"/>
      <c r="F183" s="361"/>
      <c r="G183" s="361"/>
      <c r="H183" s="316" t="s">
        <v>273</v>
      </c>
      <c r="I183" s="320" t="str">
        <f t="shared" si="4"/>
        <v/>
      </c>
      <c r="J183" s="231"/>
      <c r="K183" s="231"/>
      <c r="L183" s="231"/>
      <c r="M183" s="231"/>
      <c r="N183" s="431"/>
      <c r="O183" s="530"/>
      <c r="P183" s="9"/>
      <c r="Q183" s="28"/>
    </row>
    <row r="184" spans="2:17" x14ac:dyDescent="0.45">
      <c r="B184" s="7"/>
      <c r="C184" s="351"/>
      <c r="D184" s="361"/>
      <c r="E184" s="361"/>
      <c r="F184" s="361"/>
      <c r="G184" s="361"/>
      <c r="H184" s="316" t="s">
        <v>274</v>
      </c>
      <c r="I184" s="320" t="str">
        <f t="shared" si="4"/>
        <v/>
      </c>
      <c r="J184" s="231"/>
      <c r="K184" s="231"/>
      <c r="L184" s="231"/>
      <c r="M184" s="231"/>
      <c r="N184" s="431"/>
      <c r="O184" s="530"/>
      <c r="P184" s="9"/>
      <c r="Q184" s="28"/>
    </row>
    <row r="185" spans="2:17" x14ac:dyDescent="0.45">
      <c r="B185" s="7"/>
      <c r="C185" s="351"/>
      <c r="D185" s="361"/>
      <c r="E185" s="361"/>
      <c r="F185" s="361"/>
      <c r="G185" s="361"/>
      <c r="H185" s="316" t="s">
        <v>275</v>
      </c>
      <c r="I185" s="320" t="str">
        <f t="shared" si="4"/>
        <v/>
      </c>
      <c r="J185" s="231"/>
      <c r="K185" s="231"/>
      <c r="L185" s="231"/>
      <c r="M185" s="231"/>
      <c r="N185" s="431"/>
      <c r="O185" s="530"/>
      <c r="P185" s="9"/>
      <c r="Q185" s="28"/>
    </row>
    <row r="186" spans="2:17" x14ac:dyDescent="0.45">
      <c r="B186" s="7"/>
      <c r="C186" s="351"/>
      <c r="D186" s="361"/>
      <c r="E186" s="361"/>
      <c r="F186" s="361"/>
      <c r="G186" s="361"/>
      <c r="H186" s="316" t="s">
        <v>276</v>
      </c>
      <c r="I186" s="320" t="str">
        <f t="shared" si="4"/>
        <v/>
      </c>
      <c r="J186" s="231"/>
      <c r="K186" s="231"/>
      <c r="L186" s="231"/>
      <c r="M186" s="231"/>
      <c r="N186" s="431"/>
      <c r="O186" s="530"/>
      <c r="P186" s="9"/>
      <c r="Q186" s="28"/>
    </row>
    <row r="187" spans="2:17" x14ac:dyDescent="0.45">
      <c r="B187" s="7"/>
      <c r="C187" s="351"/>
      <c r="D187" s="361"/>
      <c r="E187" s="361"/>
      <c r="F187" s="361"/>
      <c r="G187" s="361"/>
      <c r="H187" s="316" t="s">
        <v>277</v>
      </c>
      <c r="I187" s="320" t="str">
        <f t="shared" si="4"/>
        <v/>
      </c>
      <c r="J187" s="231"/>
      <c r="K187" s="231"/>
      <c r="L187" s="231"/>
      <c r="M187" s="231"/>
      <c r="N187" s="431"/>
      <c r="O187" s="530"/>
      <c r="P187" s="9"/>
      <c r="Q187" s="28"/>
    </row>
    <row r="188" spans="2:17" x14ac:dyDescent="0.45">
      <c r="B188" s="7"/>
      <c r="C188" s="351"/>
      <c r="D188" s="361"/>
      <c r="E188" s="361"/>
      <c r="F188" s="361"/>
      <c r="G188" s="361"/>
      <c r="H188" s="316" t="s">
        <v>278</v>
      </c>
      <c r="I188" s="320" t="str">
        <f t="shared" si="4"/>
        <v/>
      </c>
      <c r="J188" s="231"/>
      <c r="K188" s="231"/>
      <c r="L188" s="231"/>
      <c r="M188" s="231"/>
      <c r="N188" s="431"/>
      <c r="O188" s="530"/>
      <c r="P188" s="9"/>
      <c r="Q188" s="28"/>
    </row>
    <row r="189" spans="2:17" x14ac:dyDescent="0.45">
      <c r="B189" s="7"/>
      <c r="C189" s="351"/>
      <c r="D189" s="361"/>
      <c r="E189" s="361"/>
      <c r="F189" s="361"/>
      <c r="G189" s="361"/>
      <c r="H189" s="316" t="s">
        <v>279</v>
      </c>
      <c r="I189" s="320" t="str">
        <f t="shared" si="4"/>
        <v/>
      </c>
      <c r="J189" s="231"/>
      <c r="K189" s="231"/>
      <c r="L189" s="231"/>
      <c r="M189" s="231"/>
      <c r="N189" s="431"/>
      <c r="O189" s="530"/>
      <c r="P189" s="9"/>
      <c r="Q189" s="28"/>
    </row>
    <row r="190" spans="2:17" x14ac:dyDescent="0.45">
      <c r="B190" s="7"/>
      <c r="C190" s="351"/>
      <c r="D190" s="361"/>
      <c r="E190" s="361"/>
      <c r="F190" s="361"/>
      <c r="G190" s="361"/>
      <c r="H190" s="316" t="s">
        <v>280</v>
      </c>
      <c r="I190" s="320" t="str">
        <f t="shared" si="4"/>
        <v/>
      </c>
      <c r="J190" s="231"/>
      <c r="K190" s="231"/>
      <c r="L190" s="231"/>
      <c r="M190" s="231"/>
      <c r="N190" s="431"/>
      <c r="O190" s="530"/>
      <c r="P190" s="9"/>
      <c r="Q190" s="28"/>
    </row>
    <row r="191" spans="2:17" x14ac:dyDescent="0.45">
      <c r="B191" s="7"/>
      <c r="C191" s="351"/>
      <c r="D191" s="361"/>
      <c r="E191" s="361"/>
      <c r="F191" s="361"/>
      <c r="G191" s="361"/>
      <c r="H191" s="316" t="s">
        <v>281</v>
      </c>
      <c r="I191" s="320" t="str">
        <f t="shared" si="4"/>
        <v/>
      </c>
      <c r="J191" s="231"/>
      <c r="K191" s="231"/>
      <c r="L191" s="231"/>
      <c r="M191" s="231"/>
      <c r="N191" s="431"/>
      <c r="O191" s="530"/>
      <c r="P191" s="9"/>
      <c r="Q191" s="28"/>
    </row>
    <row r="192" spans="2:17" ht="15.6" thickBot="1" x14ac:dyDescent="0.5">
      <c r="B192" s="7"/>
      <c r="C192" s="352"/>
      <c r="D192" s="362"/>
      <c r="E192" s="362"/>
      <c r="F192" s="362"/>
      <c r="G192" s="362"/>
      <c r="H192" s="310" t="s">
        <v>282</v>
      </c>
      <c r="I192" s="320" t="str">
        <f t="shared" si="4"/>
        <v/>
      </c>
      <c r="J192" s="231"/>
      <c r="K192" s="231"/>
      <c r="L192" s="231"/>
      <c r="M192" s="231"/>
      <c r="N192" s="432"/>
      <c r="O192" s="531"/>
      <c r="P192" s="9"/>
      <c r="Q192" s="28"/>
    </row>
    <row r="193" spans="2:17" x14ac:dyDescent="0.45">
      <c r="B193" s="7"/>
      <c r="C193" s="350" t="str">
        <f>IF($A$1&gt;5,6,"")</f>
        <v/>
      </c>
      <c r="D193" s="360" t="str">
        <f>IF('1'!D18&lt;&gt;"",'1'!D18,"")</f>
        <v/>
      </c>
      <c r="E193" s="360" t="str">
        <f>IF('1'!E18&lt;&gt;"",'1'!E18,"")&amp;CHAR(10)&amp;IF('1'!F18&lt;&gt;"",'1'!F18,"")&amp;CHAR(10)&amp;IF('1'!G18&lt;&gt;"",'1'!G18,"")&amp;CHAR(10)&amp;IF('1'!H18&lt;&gt;"",'1'!H18,"")&amp;CHAR(10)&amp;IF('1'!I18&lt;&gt;"",'1'!I18,"")</f>
        <v xml:space="preserve">
</v>
      </c>
      <c r="F193" s="360" t="str">
        <f>IF('3'!G43="[選択]","","【A】"&amp;'3'!G43&amp;"（"&amp;'3'!H44&amp;"）"&amp;CHAR(10))&amp;IF('3'!I43="[選択]","","【B】"&amp;'3'!I43&amp;"（"&amp;'3'!J44&amp;"）"&amp;CHAR(10))&amp;IF('3'!K43="実施済","【C】"&amp;'3'!K43&amp;"（"&amp;'3'!L44&amp;"）"&amp;CHAR(10),"")&amp;IF('3'!M43="実施済","【D】"&amp;'3'!M43&amp;"（"&amp;'3'!N44&amp;"）"&amp;CHAR(10),"")</f>
        <v/>
      </c>
      <c r="G193" s="360" t="str">
        <f>IF('4'!G44="[選択]","","【a】"&amp;'4'!G44&amp;"（"&amp;'4'!H45&amp;"）"&amp;CHAR(10))&amp;IF('4'!I44="[選択]","","【b】"&amp;'4'!I44&amp;"（"&amp;'4'!J45&amp;"）"&amp;CHAR(10))&amp;IF('4'!K44="[選択]","","【c】"&amp;'4'!K44&amp;"（"&amp;'4'!L45&amp;"）"&amp;CHAR(10))&amp;IF('4'!M44="[選択]","","【d】"&amp;'4'!M44&amp;"（"&amp;'4'!N45&amp;"）"&amp;CHAR(10))&amp;IF('4'!O44="[選択]","","【e】"&amp;'4'!O44&amp;"（"&amp;'4'!P45&amp;"）"&amp;CHAR(10))&amp;IF('4'!Q44="[選択]","","【f】"&amp;'4'!Q44&amp;"（"&amp;'4'!R45&amp;"）"&amp;CHAR(10))&amp;IF('4'!S44="[選択]","","【g】"&amp;'4'!S44&amp;"（"&amp;'4'!T45&amp;"）"&amp;CHAR(10))&amp;IF('4'!U44="[選択]","","【h】"&amp;'4'!U44&amp;"（"&amp;'4'!V45&amp;"）")</f>
        <v/>
      </c>
      <c r="H193" s="309" t="s">
        <v>46</v>
      </c>
      <c r="I193" s="319" t="str">
        <f>IF(AI1&lt;&gt;"",AI1,"")</f>
        <v/>
      </c>
      <c r="J193" s="230"/>
      <c r="K193" s="230"/>
      <c r="L193" s="230"/>
      <c r="M193" s="230"/>
      <c r="N193" s="429" t="str">
        <f>'4'!X44</f>
        <v>[選択]</v>
      </c>
      <c r="O193" s="529" t="str">
        <f>IF(N193="（a）",$S$38,IF(N193="（b）",$S$39, IF(N193="（c）",$S$40, IF(N193="（d）",$S$41,""))))</f>
        <v/>
      </c>
      <c r="P193" s="9"/>
      <c r="Q193" s="28"/>
    </row>
    <row r="194" spans="2:17" x14ac:dyDescent="0.45">
      <c r="B194" s="7"/>
      <c r="C194" s="351"/>
      <c r="D194" s="361"/>
      <c r="E194" s="361"/>
      <c r="F194" s="361"/>
      <c r="G194" s="361"/>
      <c r="H194" s="316" t="s">
        <v>47</v>
      </c>
      <c r="I194" s="320" t="str">
        <f>IF(AI2&lt;&gt;"",AI2,"")</f>
        <v/>
      </c>
      <c r="J194" s="231"/>
      <c r="K194" s="231"/>
      <c r="L194" s="231"/>
      <c r="M194" s="231"/>
      <c r="N194" s="431"/>
      <c r="O194" s="530"/>
      <c r="P194" s="9"/>
      <c r="Q194" s="28"/>
    </row>
    <row r="195" spans="2:17" x14ac:dyDescent="0.45">
      <c r="B195" s="7"/>
      <c r="C195" s="351"/>
      <c r="D195" s="361"/>
      <c r="E195" s="361"/>
      <c r="F195" s="361"/>
      <c r="G195" s="361"/>
      <c r="H195" s="316" t="s">
        <v>48</v>
      </c>
      <c r="I195" s="320" t="str">
        <f>IF(AI3&lt;&gt;"",AI3,"")</f>
        <v/>
      </c>
      <c r="J195" s="231"/>
      <c r="K195" s="231"/>
      <c r="L195" s="231"/>
      <c r="M195" s="231"/>
      <c r="N195" s="431"/>
      <c r="O195" s="530"/>
      <c r="P195" s="9"/>
      <c r="Q195" s="28"/>
    </row>
    <row r="196" spans="2:17" x14ac:dyDescent="0.45">
      <c r="B196" s="7"/>
      <c r="C196" s="351"/>
      <c r="D196" s="361"/>
      <c r="E196" s="361"/>
      <c r="F196" s="361"/>
      <c r="G196" s="361"/>
      <c r="H196" s="316" t="s">
        <v>49</v>
      </c>
      <c r="I196" s="320" t="str">
        <f t="shared" ref="I196:I227" si="5">IF(AI4&lt;&gt;"",AI4,"")</f>
        <v/>
      </c>
      <c r="J196" s="231"/>
      <c r="K196" s="231"/>
      <c r="L196" s="231"/>
      <c r="M196" s="231"/>
      <c r="N196" s="431"/>
      <c r="O196" s="530"/>
      <c r="P196" s="9"/>
      <c r="Q196" s="28"/>
    </row>
    <row r="197" spans="2:17" x14ac:dyDescent="0.45">
      <c r="B197" s="7"/>
      <c r="C197" s="351"/>
      <c r="D197" s="361"/>
      <c r="E197" s="361"/>
      <c r="F197" s="361"/>
      <c r="G197" s="361"/>
      <c r="H197" s="316" t="s">
        <v>50</v>
      </c>
      <c r="I197" s="320" t="str">
        <f t="shared" si="5"/>
        <v/>
      </c>
      <c r="J197" s="231"/>
      <c r="K197" s="231"/>
      <c r="L197" s="231"/>
      <c r="M197" s="231"/>
      <c r="N197" s="431"/>
      <c r="O197" s="530"/>
      <c r="P197" s="9"/>
      <c r="Q197" s="28"/>
    </row>
    <row r="198" spans="2:17" x14ac:dyDescent="0.45">
      <c r="B198" s="7"/>
      <c r="C198" s="351"/>
      <c r="D198" s="361"/>
      <c r="E198" s="361"/>
      <c r="F198" s="361"/>
      <c r="G198" s="361"/>
      <c r="H198" s="316" t="s">
        <v>51</v>
      </c>
      <c r="I198" s="320" t="str">
        <f t="shared" si="5"/>
        <v/>
      </c>
      <c r="J198" s="231"/>
      <c r="K198" s="231"/>
      <c r="L198" s="231"/>
      <c r="M198" s="231"/>
      <c r="N198" s="431"/>
      <c r="O198" s="530"/>
      <c r="P198" s="9"/>
      <c r="Q198" s="28"/>
    </row>
    <row r="199" spans="2:17" x14ac:dyDescent="0.45">
      <c r="B199" s="7"/>
      <c r="C199" s="351"/>
      <c r="D199" s="361"/>
      <c r="E199" s="361"/>
      <c r="F199" s="361"/>
      <c r="G199" s="361"/>
      <c r="H199" s="316" t="s">
        <v>52</v>
      </c>
      <c r="I199" s="320" t="str">
        <f t="shared" si="5"/>
        <v/>
      </c>
      <c r="J199" s="231"/>
      <c r="K199" s="231"/>
      <c r="L199" s="231"/>
      <c r="M199" s="231"/>
      <c r="N199" s="431"/>
      <c r="O199" s="530"/>
      <c r="P199" s="9"/>
      <c r="Q199" s="28"/>
    </row>
    <row r="200" spans="2:17" x14ac:dyDescent="0.45">
      <c r="B200" s="7"/>
      <c r="C200" s="351"/>
      <c r="D200" s="361"/>
      <c r="E200" s="361"/>
      <c r="F200" s="361"/>
      <c r="G200" s="361"/>
      <c r="H200" s="316" t="s">
        <v>53</v>
      </c>
      <c r="I200" s="320" t="str">
        <f t="shared" si="5"/>
        <v/>
      </c>
      <c r="J200" s="231"/>
      <c r="K200" s="231"/>
      <c r="L200" s="231"/>
      <c r="M200" s="231"/>
      <c r="N200" s="431"/>
      <c r="O200" s="530"/>
      <c r="P200" s="9"/>
      <c r="Q200" s="28"/>
    </row>
    <row r="201" spans="2:17" x14ac:dyDescent="0.45">
      <c r="B201" s="7"/>
      <c r="C201" s="351"/>
      <c r="D201" s="361"/>
      <c r="E201" s="361"/>
      <c r="F201" s="361"/>
      <c r="G201" s="361"/>
      <c r="H201" s="316" t="s">
        <v>54</v>
      </c>
      <c r="I201" s="320" t="str">
        <f t="shared" si="5"/>
        <v/>
      </c>
      <c r="J201" s="231"/>
      <c r="K201" s="231"/>
      <c r="L201" s="231"/>
      <c r="M201" s="231"/>
      <c r="N201" s="431"/>
      <c r="O201" s="530"/>
      <c r="P201" s="9"/>
      <c r="Q201" s="28"/>
    </row>
    <row r="202" spans="2:17" x14ac:dyDescent="0.45">
      <c r="B202" s="7"/>
      <c r="C202" s="351"/>
      <c r="D202" s="361"/>
      <c r="E202" s="361"/>
      <c r="F202" s="361"/>
      <c r="G202" s="361"/>
      <c r="H202" s="316" t="s">
        <v>55</v>
      </c>
      <c r="I202" s="320" t="str">
        <f t="shared" si="5"/>
        <v/>
      </c>
      <c r="J202" s="231"/>
      <c r="K202" s="231"/>
      <c r="L202" s="231"/>
      <c r="M202" s="231"/>
      <c r="N202" s="431"/>
      <c r="O202" s="530"/>
      <c r="P202" s="9"/>
      <c r="Q202" s="28"/>
    </row>
    <row r="203" spans="2:17" x14ac:dyDescent="0.45">
      <c r="B203" s="7"/>
      <c r="C203" s="351"/>
      <c r="D203" s="361"/>
      <c r="E203" s="361"/>
      <c r="F203" s="361"/>
      <c r="G203" s="361"/>
      <c r="H203" s="316" t="s">
        <v>140</v>
      </c>
      <c r="I203" s="320" t="str">
        <f t="shared" si="5"/>
        <v/>
      </c>
      <c r="J203" s="231"/>
      <c r="K203" s="231"/>
      <c r="L203" s="231"/>
      <c r="M203" s="231"/>
      <c r="N203" s="431"/>
      <c r="O203" s="530"/>
      <c r="P203" s="9"/>
      <c r="Q203" s="28"/>
    </row>
    <row r="204" spans="2:17" x14ac:dyDescent="0.45">
      <c r="B204" s="7"/>
      <c r="C204" s="351"/>
      <c r="D204" s="361"/>
      <c r="E204" s="361"/>
      <c r="F204" s="361"/>
      <c r="G204" s="361"/>
      <c r="H204" s="316" t="s">
        <v>141</v>
      </c>
      <c r="I204" s="320" t="str">
        <f t="shared" si="5"/>
        <v/>
      </c>
      <c r="J204" s="231"/>
      <c r="K204" s="231"/>
      <c r="L204" s="231"/>
      <c r="M204" s="231"/>
      <c r="N204" s="431"/>
      <c r="O204" s="530"/>
      <c r="P204" s="9"/>
      <c r="Q204" s="28"/>
    </row>
    <row r="205" spans="2:17" x14ac:dyDescent="0.45">
      <c r="B205" s="7"/>
      <c r="C205" s="351"/>
      <c r="D205" s="361"/>
      <c r="E205" s="361"/>
      <c r="F205" s="361"/>
      <c r="G205" s="361"/>
      <c r="H205" s="316" t="s">
        <v>142</v>
      </c>
      <c r="I205" s="320" t="str">
        <f t="shared" si="5"/>
        <v/>
      </c>
      <c r="J205" s="231"/>
      <c r="K205" s="231"/>
      <c r="L205" s="231"/>
      <c r="M205" s="231"/>
      <c r="N205" s="431"/>
      <c r="O205" s="530"/>
      <c r="P205" s="9"/>
      <c r="Q205" s="28"/>
    </row>
    <row r="206" spans="2:17" x14ac:dyDescent="0.45">
      <c r="B206" s="7"/>
      <c r="C206" s="351"/>
      <c r="D206" s="361"/>
      <c r="E206" s="361"/>
      <c r="F206" s="361"/>
      <c r="G206" s="361"/>
      <c r="H206" s="316" t="s">
        <v>143</v>
      </c>
      <c r="I206" s="320" t="str">
        <f t="shared" si="5"/>
        <v/>
      </c>
      <c r="J206" s="231"/>
      <c r="K206" s="231"/>
      <c r="L206" s="231"/>
      <c r="M206" s="231"/>
      <c r="N206" s="431"/>
      <c r="O206" s="530"/>
      <c r="P206" s="9"/>
      <c r="Q206" s="28"/>
    </row>
    <row r="207" spans="2:17" x14ac:dyDescent="0.45">
      <c r="B207" s="7"/>
      <c r="C207" s="351"/>
      <c r="D207" s="361"/>
      <c r="E207" s="361"/>
      <c r="F207" s="361"/>
      <c r="G207" s="361"/>
      <c r="H207" s="316" t="s">
        <v>144</v>
      </c>
      <c r="I207" s="320" t="str">
        <f t="shared" si="5"/>
        <v/>
      </c>
      <c r="J207" s="231"/>
      <c r="K207" s="231"/>
      <c r="L207" s="231"/>
      <c r="M207" s="231"/>
      <c r="N207" s="431"/>
      <c r="O207" s="530"/>
      <c r="P207" s="9"/>
      <c r="Q207" s="28"/>
    </row>
    <row r="208" spans="2:17" x14ac:dyDescent="0.45">
      <c r="B208" s="7"/>
      <c r="C208" s="351"/>
      <c r="D208" s="361"/>
      <c r="E208" s="361"/>
      <c r="F208" s="361"/>
      <c r="G208" s="361"/>
      <c r="H208" s="316" t="s">
        <v>145</v>
      </c>
      <c r="I208" s="320" t="str">
        <f t="shared" si="5"/>
        <v/>
      </c>
      <c r="J208" s="231"/>
      <c r="K208" s="231"/>
      <c r="L208" s="231"/>
      <c r="M208" s="231"/>
      <c r="N208" s="431"/>
      <c r="O208" s="530"/>
      <c r="P208" s="9"/>
      <c r="Q208" s="28"/>
    </row>
    <row r="209" spans="2:17" x14ac:dyDescent="0.45">
      <c r="B209" s="7"/>
      <c r="C209" s="351"/>
      <c r="D209" s="361"/>
      <c r="E209" s="361"/>
      <c r="F209" s="361"/>
      <c r="G209" s="361"/>
      <c r="H209" s="316" t="s">
        <v>146</v>
      </c>
      <c r="I209" s="320" t="str">
        <f t="shared" si="5"/>
        <v/>
      </c>
      <c r="J209" s="231"/>
      <c r="K209" s="231"/>
      <c r="L209" s="231"/>
      <c r="M209" s="231"/>
      <c r="N209" s="431"/>
      <c r="O209" s="530"/>
      <c r="P209" s="9"/>
      <c r="Q209" s="28"/>
    </row>
    <row r="210" spans="2:17" x14ac:dyDescent="0.45">
      <c r="B210" s="7"/>
      <c r="C210" s="351"/>
      <c r="D210" s="361"/>
      <c r="E210" s="361"/>
      <c r="F210" s="361"/>
      <c r="G210" s="361"/>
      <c r="H210" s="316" t="s">
        <v>147</v>
      </c>
      <c r="I210" s="320" t="str">
        <f t="shared" si="5"/>
        <v/>
      </c>
      <c r="J210" s="231"/>
      <c r="K210" s="231"/>
      <c r="L210" s="231"/>
      <c r="M210" s="231"/>
      <c r="N210" s="431"/>
      <c r="O210" s="530"/>
      <c r="P210" s="9"/>
      <c r="Q210" s="28"/>
    </row>
    <row r="211" spans="2:17" x14ac:dyDescent="0.45">
      <c r="B211" s="7"/>
      <c r="C211" s="351"/>
      <c r="D211" s="361"/>
      <c r="E211" s="361"/>
      <c r="F211" s="361"/>
      <c r="G211" s="361"/>
      <c r="H211" s="316" t="s">
        <v>148</v>
      </c>
      <c r="I211" s="320" t="str">
        <f t="shared" si="5"/>
        <v/>
      </c>
      <c r="J211" s="231"/>
      <c r="K211" s="231"/>
      <c r="L211" s="231"/>
      <c r="M211" s="231"/>
      <c r="N211" s="431"/>
      <c r="O211" s="530"/>
      <c r="P211" s="9"/>
      <c r="Q211" s="28"/>
    </row>
    <row r="212" spans="2:17" x14ac:dyDescent="0.45">
      <c r="B212" s="7"/>
      <c r="C212" s="351"/>
      <c r="D212" s="361"/>
      <c r="E212" s="361"/>
      <c r="F212" s="361"/>
      <c r="G212" s="361"/>
      <c r="H212" s="316" t="s">
        <v>149</v>
      </c>
      <c r="I212" s="320" t="str">
        <f t="shared" si="5"/>
        <v/>
      </c>
      <c r="J212" s="231"/>
      <c r="K212" s="231"/>
      <c r="L212" s="231"/>
      <c r="M212" s="231"/>
      <c r="N212" s="431"/>
      <c r="O212" s="530"/>
      <c r="P212" s="9"/>
      <c r="Q212" s="28"/>
    </row>
    <row r="213" spans="2:17" x14ac:dyDescent="0.45">
      <c r="B213" s="7"/>
      <c r="C213" s="351"/>
      <c r="D213" s="361"/>
      <c r="E213" s="361"/>
      <c r="F213" s="361"/>
      <c r="G213" s="361"/>
      <c r="H213" s="316" t="s">
        <v>268</v>
      </c>
      <c r="I213" s="320" t="str">
        <f t="shared" si="5"/>
        <v/>
      </c>
      <c r="J213" s="231"/>
      <c r="K213" s="231"/>
      <c r="L213" s="231"/>
      <c r="M213" s="231"/>
      <c r="N213" s="431"/>
      <c r="O213" s="530"/>
      <c r="P213" s="9"/>
      <c r="Q213" s="28"/>
    </row>
    <row r="214" spans="2:17" x14ac:dyDescent="0.45">
      <c r="B214" s="7"/>
      <c r="C214" s="351"/>
      <c r="D214" s="361"/>
      <c r="E214" s="361"/>
      <c r="F214" s="361"/>
      <c r="G214" s="361"/>
      <c r="H214" s="316" t="s">
        <v>269</v>
      </c>
      <c r="I214" s="320" t="str">
        <f t="shared" si="5"/>
        <v/>
      </c>
      <c r="J214" s="231"/>
      <c r="K214" s="231"/>
      <c r="L214" s="231"/>
      <c r="M214" s="231"/>
      <c r="N214" s="431"/>
      <c r="O214" s="530"/>
      <c r="P214" s="9"/>
      <c r="Q214" s="28"/>
    </row>
    <row r="215" spans="2:17" x14ac:dyDescent="0.45">
      <c r="B215" s="7"/>
      <c r="C215" s="351"/>
      <c r="D215" s="361"/>
      <c r="E215" s="361"/>
      <c r="F215" s="361"/>
      <c r="G215" s="361"/>
      <c r="H215" s="316" t="s">
        <v>270</v>
      </c>
      <c r="I215" s="320" t="str">
        <f t="shared" si="5"/>
        <v/>
      </c>
      <c r="J215" s="231"/>
      <c r="K215" s="231"/>
      <c r="L215" s="231"/>
      <c r="M215" s="231"/>
      <c r="N215" s="431"/>
      <c r="O215" s="530"/>
      <c r="P215" s="9"/>
      <c r="Q215" s="28"/>
    </row>
    <row r="216" spans="2:17" x14ac:dyDescent="0.45">
      <c r="B216" s="7"/>
      <c r="C216" s="351"/>
      <c r="D216" s="361"/>
      <c r="E216" s="361"/>
      <c r="F216" s="361"/>
      <c r="G216" s="361"/>
      <c r="H216" s="316" t="s">
        <v>271</v>
      </c>
      <c r="I216" s="320" t="str">
        <f t="shared" si="5"/>
        <v/>
      </c>
      <c r="J216" s="231"/>
      <c r="K216" s="231"/>
      <c r="L216" s="231"/>
      <c r="M216" s="231"/>
      <c r="N216" s="431"/>
      <c r="O216" s="530"/>
      <c r="P216" s="9"/>
      <c r="Q216" s="28"/>
    </row>
    <row r="217" spans="2:17" x14ac:dyDescent="0.45">
      <c r="B217" s="7"/>
      <c r="C217" s="351"/>
      <c r="D217" s="361"/>
      <c r="E217" s="361"/>
      <c r="F217" s="361"/>
      <c r="G217" s="361"/>
      <c r="H217" s="316" t="s">
        <v>272</v>
      </c>
      <c r="I217" s="320" t="str">
        <f t="shared" si="5"/>
        <v/>
      </c>
      <c r="J217" s="231"/>
      <c r="K217" s="231"/>
      <c r="L217" s="231"/>
      <c r="M217" s="231"/>
      <c r="N217" s="431"/>
      <c r="O217" s="530"/>
      <c r="P217" s="9"/>
      <c r="Q217" s="28"/>
    </row>
    <row r="218" spans="2:17" x14ac:dyDescent="0.45">
      <c r="B218" s="7"/>
      <c r="C218" s="351"/>
      <c r="D218" s="361"/>
      <c r="E218" s="361"/>
      <c r="F218" s="361"/>
      <c r="G218" s="361"/>
      <c r="H218" s="316" t="s">
        <v>273</v>
      </c>
      <c r="I218" s="320" t="str">
        <f t="shared" si="5"/>
        <v/>
      </c>
      <c r="J218" s="231"/>
      <c r="K218" s="231"/>
      <c r="L218" s="231"/>
      <c r="M218" s="231"/>
      <c r="N218" s="431"/>
      <c r="O218" s="530"/>
      <c r="P218" s="9"/>
      <c r="Q218" s="28"/>
    </row>
    <row r="219" spans="2:17" x14ac:dyDescent="0.45">
      <c r="B219" s="7"/>
      <c r="C219" s="351"/>
      <c r="D219" s="361"/>
      <c r="E219" s="361"/>
      <c r="F219" s="361"/>
      <c r="G219" s="361"/>
      <c r="H219" s="316" t="s">
        <v>274</v>
      </c>
      <c r="I219" s="320" t="str">
        <f t="shared" si="5"/>
        <v/>
      </c>
      <c r="J219" s="231"/>
      <c r="K219" s="231"/>
      <c r="L219" s="231"/>
      <c r="M219" s="231"/>
      <c r="N219" s="431"/>
      <c r="O219" s="530"/>
      <c r="P219" s="9"/>
      <c r="Q219" s="28"/>
    </row>
    <row r="220" spans="2:17" x14ac:dyDescent="0.45">
      <c r="B220" s="7"/>
      <c r="C220" s="351"/>
      <c r="D220" s="361"/>
      <c r="E220" s="361"/>
      <c r="F220" s="361"/>
      <c r="G220" s="361"/>
      <c r="H220" s="316" t="s">
        <v>275</v>
      </c>
      <c r="I220" s="320" t="str">
        <f t="shared" si="5"/>
        <v/>
      </c>
      <c r="J220" s="231"/>
      <c r="K220" s="231"/>
      <c r="L220" s="231"/>
      <c r="M220" s="231"/>
      <c r="N220" s="431"/>
      <c r="O220" s="530"/>
      <c r="P220" s="9"/>
      <c r="Q220" s="28"/>
    </row>
    <row r="221" spans="2:17" x14ac:dyDescent="0.45">
      <c r="B221" s="7"/>
      <c r="C221" s="351"/>
      <c r="D221" s="361"/>
      <c r="E221" s="361"/>
      <c r="F221" s="361"/>
      <c r="G221" s="361"/>
      <c r="H221" s="316" t="s">
        <v>276</v>
      </c>
      <c r="I221" s="320" t="str">
        <f t="shared" si="5"/>
        <v/>
      </c>
      <c r="J221" s="231"/>
      <c r="K221" s="231"/>
      <c r="L221" s="231"/>
      <c r="M221" s="231"/>
      <c r="N221" s="431"/>
      <c r="O221" s="530"/>
      <c r="P221" s="9"/>
      <c r="Q221" s="28"/>
    </row>
    <row r="222" spans="2:17" x14ac:dyDescent="0.45">
      <c r="B222" s="7"/>
      <c r="C222" s="351"/>
      <c r="D222" s="361"/>
      <c r="E222" s="361"/>
      <c r="F222" s="361"/>
      <c r="G222" s="361"/>
      <c r="H222" s="316" t="s">
        <v>277</v>
      </c>
      <c r="I222" s="320" t="str">
        <f t="shared" si="5"/>
        <v/>
      </c>
      <c r="J222" s="231"/>
      <c r="K222" s="231"/>
      <c r="L222" s="231"/>
      <c r="M222" s="231"/>
      <c r="N222" s="431"/>
      <c r="O222" s="530"/>
      <c r="P222" s="9"/>
      <c r="Q222" s="28"/>
    </row>
    <row r="223" spans="2:17" x14ac:dyDescent="0.45">
      <c r="B223" s="7"/>
      <c r="C223" s="351"/>
      <c r="D223" s="361"/>
      <c r="E223" s="361"/>
      <c r="F223" s="361"/>
      <c r="G223" s="361"/>
      <c r="H223" s="316" t="s">
        <v>278</v>
      </c>
      <c r="I223" s="320" t="str">
        <f t="shared" si="5"/>
        <v/>
      </c>
      <c r="J223" s="231"/>
      <c r="K223" s="231"/>
      <c r="L223" s="231"/>
      <c r="M223" s="231"/>
      <c r="N223" s="431"/>
      <c r="O223" s="530"/>
      <c r="P223" s="9"/>
      <c r="Q223" s="28"/>
    </row>
    <row r="224" spans="2:17" x14ac:dyDescent="0.45">
      <c r="B224" s="7"/>
      <c r="C224" s="351"/>
      <c r="D224" s="361"/>
      <c r="E224" s="361"/>
      <c r="F224" s="361"/>
      <c r="G224" s="361"/>
      <c r="H224" s="316" t="s">
        <v>279</v>
      </c>
      <c r="I224" s="320" t="str">
        <f t="shared" si="5"/>
        <v/>
      </c>
      <c r="J224" s="231"/>
      <c r="K224" s="231"/>
      <c r="L224" s="231"/>
      <c r="M224" s="231"/>
      <c r="N224" s="431"/>
      <c r="O224" s="530"/>
      <c r="P224" s="9"/>
      <c r="Q224" s="28"/>
    </row>
    <row r="225" spans="2:17" x14ac:dyDescent="0.45">
      <c r="B225" s="7"/>
      <c r="C225" s="351"/>
      <c r="D225" s="361"/>
      <c r="E225" s="361"/>
      <c r="F225" s="361"/>
      <c r="G225" s="361"/>
      <c r="H225" s="316" t="s">
        <v>280</v>
      </c>
      <c r="I225" s="320" t="str">
        <f t="shared" si="5"/>
        <v/>
      </c>
      <c r="J225" s="231"/>
      <c r="K225" s="231"/>
      <c r="L225" s="231"/>
      <c r="M225" s="231"/>
      <c r="N225" s="431"/>
      <c r="O225" s="530"/>
      <c r="P225" s="9"/>
      <c r="Q225" s="28"/>
    </row>
    <row r="226" spans="2:17" x14ac:dyDescent="0.45">
      <c r="B226" s="7"/>
      <c r="C226" s="351"/>
      <c r="D226" s="361"/>
      <c r="E226" s="361"/>
      <c r="F226" s="361"/>
      <c r="G226" s="361"/>
      <c r="H226" s="316" t="s">
        <v>281</v>
      </c>
      <c r="I226" s="320" t="str">
        <f t="shared" si="5"/>
        <v/>
      </c>
      <c r="J226" s="231"/>
      <c r="K226" s="231"/>
      <c r="L226" s="231"/>
      <c r="M226" s="231"/>
      <c r="N226" s="431"/>
      <c r="O226" s="530"/>
      <c r="P226" s="9"/>
      <c r="Q226" s="28"/>
    </row>
    <row r="227" spans="2:17" ht="15.6" thickBot="1" x14ac:dyDescent="0.5">
      <c r="B227" s="7"/>
      <c r="C227" s="352"/>
      <c r="D227" s="362"/>
      <c r="E227" s="362"/>
      <c r="F227" s="362"/>
      <c r="G227" s="362"/>
      <c r="H227" s="310" t="s">
        <v>282</v>
      </c>
      <c r="I227" s="320" t="str">
        <f t="shared" si="5"/>
        <v/>
      </c>
      <c r="J227" s="231"/>
      <c r="K227" s="231"/>
      <c r="L227" s="231"/>
      <c r="M227" s="231"/>
      <c r="N227" s="432"/>
      <c r="O227" s="531"/>
      <c r="P227" s="9"/>
      <c r="Q227" s="28"/>
    </row>
    <row r="228" spans="2:17" x14ac:dyDescent="0.45">
      <c r="B228" s="7"/>
      <c r="C228" s="350" t="str">
        <f>IF($A$1&gt;6,7,"")</f>
        <v/>
      </c>
      <c r="D228" s="360" t="str">
        <f>IF('1'!D19&lt;&gt;"",'1'!D19,"")</f>
        <v/>
      </c>
      <c r="E228" s="360" t="str">
        <f>IF('1'!E19&lt;&gt;"",'1'!E19,"")&amp;CHAR(10)&amp;IF('1'!F19&lt;&gt;"",'1'!F19,"")&amp;CHAR(10)&amp;IF('1'!G19&lt;&gt;"",'1'!G19,"")&amp;CHAR(10)&amp;IF('1'!H19&lt;&gt;"",'1'!H19,"")&amp;CHAR(10)&amp;IF('1'!I19&lt;&gt;"",'1'!I19,"")</f>
        <v xml:space="preserve">
</v>
      </c>
      <c r="F228" s="360" t="str">
        <f>IF('3'!G48="[選択]","","【A】"&amp;'3'!G48&amp;"（"&amp;'3'!H49&amp;"）"&amp;CHAR(10))&amp;IF('3'!I48="[選択]","","【B】"&amp;'3'!I48&amp;"（"&amp;'3'!J49&amp;"）"&amp;CHAR(10))&amp;IF('3'!K48="実施済","【C】"&amp;'3'!K48&amp;"（"&amp;'3'!L49&amp;"）"&amp;CHAR(10),"")&amp;IF('3'!M48="実施済","【D】"&amp;'3'!M48&amp;"（"&amp;'3'!N49&amp;"）"&amp;CHAR(10),"")</f>
        <v/>
      </c>
      <c r="G228" s="360" t="str">
        <f>IF('4'!G49="[選択]","","【a】"&amp;'4'!G49&amp;"（"&amp;'4'!H50&amp;"）"&amp;CHAR(10))&amp;IF('4'!I49="[選択]","","【b】"&amp;'4'!I49&amp;"（"&amp;'4'!J50&amp;"）"&amp;CHAR(10))&amp;IF('4'!K49="[選択]","","【c】"&amp;'4'!K49&amp;"（"&amp;'4'!L50&amp;"）"&amp;CHAR(10))&amp;IF('4'!M49="[選択]","","【d】"&amp;'4'!M49&amp;"（"&amp;'4'!N50&amp;"）"&amp;CHAR(10))&amp;IF('4'!O49="[選択]","","【e】"&amp;'4'!O49&amp;"（"&amp;'4'!P50&amp;"）"&amp;CHAR(10))&amp;IF('4'!Q49="[選択]","","【f】"&amp;'4'!Q49&amp;"（"&amp;'4'!R50&amp;"）"&amp;CHAR(10))&amp;IF('4'!S49="[選択]","","【g】"&amp;'4'!S49&amp;"（"&amp;'4'!T50&amp;"）"&amp;CHAR(10))&amp;IF('4'!U49="[選択]","","【h】"&amp;'4'!U49&amp;"（"&amp;'4'!V50&amp;"）")</f>
        <v/>
      </c>
      <c r="H228" s="309" t="s">
        <v>46</v>
      </c>
      <c r="I228" s="319" t="str">
        <f>IF(AL1&lt;&gt;"",AL1,"")</f>
        <v/>
      </c>
      <c r="J228" s="230"/>
      <c r="K228" s="230"/>
      <c r="L228" s="230"/>
      <c r="M228" s="230"/>
      <c r="N228" s="429" t="str">
        <f>'4'!X49</f>
        <v>[選択]</v>
      </c>
      <c r="O228" s="529" t="str">
        <f>IF(N228="（a）",$S$38,IF(N228="（b）",$S$39, IF(N228="（c）",$S$40, IF(N228="（d）",$S$41,""))))</f>
        <v/>
      </c>
      <c r="P228" s="9"/>
      <c r="Q228" s="28"/>
    </row>
    <row r="229" spans="2:17" x14ac:dyDescent="0.45">
      <c r="B229" s="7"/>
      <c r="C229" s="351"/>
      <c r="D229" s="361"/>
      <c r="E229" s="361"/>
      <c r="F229" s="361"/>
      <c r="G229" s="361"/>
      <c r="H229" s="316" t="s">
        <v>47</v>
      </c>
      <c r="I229" s="320" t="str">
        <f>IF(AL2&lt;&gt;"",AL2,"")</f>
        <v/>
      </c>
      <c r="J229" s="231"/>
      <c r="K229" s="231"/>
      <c r="L229" s="231"/>
      <c r="M229" s="231"/>
      <c r="N229" s="431"/>
      <c r="O229" s="530"/>
      <c r="P229" s="9"/>
      <c r="Q229" s="28"/>
    </row>
    <row r="230" spans="2:17" x14ac:dyDescent="0.45">
      <c r="B230" s="7"/>
      <c r="C230" s="351"/>
      <c r="D230" s="361"/>
      <c r="E230" s="361"/>
      <c r="F230" s="361"/>
      <c r="G230" s="361"/>
      <c r="H230" s="316" t="s">
        <v>48</v>
      </c>
      <c r="I230" s="320" t="str">
        <f>IF(AL3&lt;&gt;"",AL3,"")</f>
        <v/>
      </c>
      <c r="J230" s="231"/>
      <c r="K230" s="231"/>
      <c r="L230" s="231"/>
      <c r="M230" s="231"/>
      <c r="N230" s="431"/>
      <c r="O230" s="530"/>
      <c r="P230" s="9"/>
      <c r="Q230" s="28"/>
    </row>
    <row r="231" spans="2:17" x14ac:dyDescent="0.45">
      <c r="B231" s="7"/>
      <c r="C231" s="351"/>
      <c r="D231" s="361"/>
      <c r="E231" s="361"/>
      <c r="F231" s="361"/>
      <c r="G231" s="361"/>
      <c r="H231" s="316" t="s">
        <v>49</v>
      </c>
      <c r="I231" s="320" t="str">
        <f t="shared" ref="I231:I262" si="6">IF(AL4&lt;&gt;"",AL4,"")</f>
        <v/>
      </c>
      <c r="J231" s="231"/>
      <c r="K231" s="231"/>
      <c r="L231" s="231"/>
      <c r="M231" s="231"/>
      <c r="N231" s="431"/>
      <c r="O231" s="530"/>
      <c r="P231" s="9"/>
      <c r="Q231" s="28"/>
    </row>
    <row r="232" spans="2:17" x14ac:dyDescent="0.45">
      <c r="B232" s="7"/>
      <c r="C232" s="351"/>
      <c r="D232" s="361"/>
      <c r="E232" s="361"/>
      <c r="F232" s="361"/>
      <c r="G232" s="361"/>
      <c r="H232" s="316" t="s">
        <v>50</v>
      </c>
      <c r="I232" s="320" t="str">
        <f t="shared" si="6"/>
        <v/>
      </c>
      <c r="J232" s="231"/>
      <c r="K232" s="231"/>
      <c r="L232" s="231"/>
      <c r="M232" s="231"/>
      <c r="N232" s="431"/>
      <c r="O232" s="530"/>
      <c r="P232" s="9"/>
      <c r="Q232" s="28"/>
    </row>
    <row r="233" spans="2:17" x14ac:dyDescent="0.45">
      <c r="B233" s="7"/>
      <c r="C233" s="351"/>
      <c r="D233" s="361"/>
      <c r="E233" s="361"/>
      <c r="F233" s="361"/>
      <c r="G233" s="361"/>
      <c r="H233" s="316" t="s">
        <v>51</v>
      </c>
      <c r="I233" s="320" t="str">
        <f t="shared" si="6"/>
        <v/>
      </c>
      <c r="J233" s="231"/>
      <c r="K233" s="231"/>
      <c r="L233" s="231"/>
      <c r="M233" s="231"/>
      <c r="N233" s="431"/>
      <c r="O233" s="530"/>
      <c r="P233" s="9"/>
      <c r="Q233" s="28"/>
    </row>
    <row r="234" spans="2:17" x14ac:dyDescent="0.45">
      <c r="B234" s="7"/>
      <c r="C234" s="351"/>
      <c r="D234" s="361"/>
      <c r="E234" s="361"/>
      <c r="F234" s="361"/>
      <c r="G234" s="361"/>
      <c r="H234" s="316" t="s">
        <v>52</v>
      </c>
      <c r="I234" s="320" t="str">
        <f t="shared" si="6"/>
        <v/>
      </c>
      <c r="J234" s="231"/>
      <c r="K234" s="231"/>
      <c r="L234" s="231"/>
      <c r="M234" s="231"/>
      <c r="N234" s="431"/>
      <c r="O234" s="530"/>
      <c r="P234" s="9"/>
      <c r="Q234" s="28"/>
    </row>
    <row r="235" spans="2:17" x14ac:dyDescent="0.45">
      <c r="B235" s="7"/>
      <c r="C235" s="351"/>
      <c r="D235" s="361"/>
      <c r="E235" s="361"/>
      <c r="F235" s="361"/>
      <c r="G235" s="361"/>
      <c r="H235" s="316" t="s">
        <v>53</v>
      </c>
      <c r="I235" s="320" t="str">
        <f t="shared" si="6"/>
        <v/>
      </c>
      <c r="J235" s="231"/>
      <c r="K235" s="231"/>
      <c r="L235" s="231"/>
      <c r="M235" s="231"/>
      <c r="N235" s="431"/>
      <c r="O235" s="530"/>
      <c r="P235" s="9"/>
      <c r="Q235" s="28"/>
    </row>
    <row r="236" spans="2:17" x14ac:dyDescent="0.45">
      <c r="B236" s="7"/>
      <c r="C236" s="351"/>
      <c r="D236" s="361"/>
      <c r="E236" s="361"/>
      <c r="F236" s="361"/>
      <c r="G236" s="361"/>
      <c r="H236" s="316" t="s">
        <v>54</v>
      </c>
      <c r="I236" s="320" t="str">
        <f t="shared" si="6"/>
        <v/>
      </c>
      <c r="J236" s="231"/>
      <c r="K236" s="231"/>
      <c r="L236" s="231"/>
      <c r="M236" s="231"/>
      <c r="N236" s="431"/>
      <c r="O236" s="530"/>
      <c r="P236" s="9"/>
      <c r="Q236" s="28"/>
    </row>
    <row r="237" spans="2:17" x14ac:dyDescent="0.45">
      <c r="B237" s="7"/>
      <c r="C237" s="351"/>
      <c r="D237" s="361"/>
      <c r="E237" s="361"/>
      <c r="F237" s="361"/>
      <c r="G237" s="361"/>
      <c r="H237" s="316" t="s">
        <v>55</v>
      </c>
      <c r="I237" s="320" t="str">
        <f t="shared" si="6"/>
        <v/>
      </c>
      <c r="J237" s="231"/>
      <c r="K237" s="231"/>
      <c r="L237" s="231"/>
      <c r="M237" s="231"/>
      <c r="N237" s="431"/>
      <c r="O237" s="530"/>
      <c r="P237" s="9"/>
      <c r="Q237" s="28"/>
    </row>
    <row r="238" spans="2:17" x14ac:dyDescent="0.45">
      <c r="B238" s="7"/>
      <c r="C238" s="351"/>
      <c r="D238" s="361"/>
      <c r="E238" s="361"/>
      <c r="F238" s="361"/>
      <c r="G238" s="361"/>
      <c r="H238" s="316" t="s">
        <v>140</v>
      </c>
      <c r="I238" s="320" t="str">
        <f t="shared" si="6"/>
        <v/>
      </c>
      <c r="J238" s="231"/>
      <c r="K238" s="231"/>
      <c r="L238" s="231"/>
      <c r="M238" s="231"/>
      <c r="N238" s="431"/>
      <c r="O238" s="530"/>
      <c r="P238" s="9"/>
      <c r="Q238" s="28"/>
    </row>
    <row r="239" spans="2:17" x14ac:dyDescent="0.45">
      <c r="B239" s="7"/>
      <c r="C239" s="351"/>
      <c r="D239" s="361"/>
      <c r="E239" s="361"/>
      <c r="F239" s="361"/>
      <c r="G239" s="361"/>
      <c r="H239" s="316" t="s">
        <v>141</v>
      </c>
      <c r="I239" s="320" t="str">
        <f t="shared" si="6"/>
        <v/>
      </c>
      <c r="J239" s="231"/>
      <c r="K239" s="231"/>
      <c r="L239" s="231"/>
      <c r="M239" s="231"/>
      <c r="N239" s="431"/>
      <c r="O239" s="530"/>
      <c r="P239" s="9"/>
      <c r="Q239" s="28"/>
    </row>
    <row r="240" spans="2:17" x14ac:dyDescent="0.45">
      <c r="B240" s="7"/>
      <c r="C240" s="351"/>
      <c r="D240" s="361"/>
      <c r="E240" s="361"/>
      <c r="F240" s="361"/>
      <c r="G240" s="361"/>
      <c r="H240" s="316" t="s">
        <v>142</v>
      </c>
      <c r="I240" s="320" t="str">
        <f t="shared" si="6"/>
        <v/>
      </c>
      <c r="J240" s="231"/>
      <c r="K240" s="231"/>
      <c r="L240" s="231"/>
      <c r="M240" s="231"/>
      <c r="N240" s="431"/>
      <c r="O240" s="530"/>
      <c r="P240" s="9"/>
      <c r="Q240" s="28"/>
    </row>
    <row r="241" spans="2:17" x14ac:dyDescent="0.45">
      <c r="B241" s="7"/>
      <c r="C241" s="351"/>
      <c r="D241" s="361"/>
      <c r="E241" s="361"/>
      <c r="F241" s="361"/>
      <c r="G241" s="361"/>
      <c r="H241" s="316" t="s">
        <v>143</v>
      </c>
      <c r="I241" s="320" t="str">
        <f t="shared" si="6"/>
        <v/>
      </c>
      <c r="J241" s="231"/>
      <c r="K241" s="231"/>
      <c r="L241" s="231"/>
      <c r="M241" s="231"/>
      <c r="N241" s="431"/>
      <c r="O241" s="530"/>
      <c r="P241" s="9"/>
      <c r="Q241" s="28"/>
    </row>
    <row r="242" spans="2:17" x14ac:dyDescent="0.45">
      <c r="B242" s="7"/>
      <c r="C242" s="351"/>
      <c r="D242" s="361"/>
      <c r="E242" s="361"/>
      <c r="F242" s="361"/>
      <c r="G242" s="361"/>
      <c r="H242" s="316" t="s">
        <v>144</v>
      </c>
      <c r="I242" s="320" t="str">
        <f t="shared" si="6"/>
        <v/>
      </c>
      <c r="J242" s="231"/>
      <c r="K242" s="231"/>
      <c r="L242" s="231"/>
      <c r="M242" s="231"/>
      <c r="N242" s="431"/>
      <c r="O242" s="530"/>
      <c r="P242" s="9"/>
      <c r="Q242" s="28"/>
    </row>
    <row r="243" spans="2:17" x14ac:dyDescent="0.45">
      <c r="B243" s="7"/>
      <c r="C243" s="351"/>
      <c r="D243" s="361"/>
      <c r="E243" s="361"/>
      <c r="F243" s="361"/>
      <c r="G243" s="361"/>
      <c r="H243" s="316" t="s">
        <v>145</v>
      </c>
      <c r="I243" s="320" t="str">
        <f t="shared" si="6"/>
        <v/>
      </c>
      <c r="J243" s="231"/>
      <c r="K243" s="231"/>
      <c r="L243" s="231"/>
      <c r="M243" s="231"/>
      <c r="N243" s="431"/>
      <c r="O243" s="530"/>
      <c r="P243" s="9"/>
      <c r="Q243" s="28"/>
    </row>
    <row r="244" spans="2:17" x14ac:dyDescent="0.45">
      <c r="B244" s="7"/>
      <c r="C244" s="351"/>
      <c r="D244" s="361"/>
      <c r="E244" s="361"/>
      <c r="F244" s="361"/>
      <c r="G244" s="361"/>
      <c r="H244" s="316" t="s">
        <v>146</v>
      </c>
      <c r="I244" s="320" t="str">
        <f t="shared" si="6"/>
        <v/>
      </c>
      <c r="J244" s="231"/>
      <c r="K244" s="231"/>
      <c r="L244" s="231"/>
      <c r="M244" s="231"/>
      <c r="N244" s="431"/>
      <c r="O244" s="530"/>
      <c r="P244" s="9"/>
      <c r="Q244" s="28"/>
    </row>
    <row r="245" spans="2:17" x14ac:dyDescent="0.45">
      <c r="B245" s="7"/>
      <c r="C245" s="351"/>
      <c r="D245" s="361"/>
      <c r="E245" s="361"/>
      <c r="F245" s="361"/>
      <c r="G245" s="361"/>
      <c r="H245" s="316" t="s">
        <v>147</v>
      </c>
      <c r="I245" s="320" t="str">
        <f t="shared" si="6"/>
        <v/>
      </c>
      <c r="J245" s="231"/>
      <c r="K245" s="231"/>
      <c r="L245" s="231"/>
      <c r="M245" s="231"/>
      <c r="N245" s="431"/>
      <c r="O245" s="530"/>
      <c r="P245" s="9"/>
      <c r="Q245" s="28"/>
    </row>
    <row r="246" spans="2:17" x14ac:dyDescent="0.45">
      <c r="B246" s="7"/>
      <c r="C246" s="351"/>
      <c r="D246" s="361"/>
      <c r="E246" s="361"/>
      <c r="F246" s="361"/>
      <c r="G246" s="361"/>
      <c r="H246" s="316" t="s">
        <v>148</v>
      </c>
      <c r="I246" s="320" t="str">
        <f t="shared" si="6"/>
        <v/>
      </c>
      <c r="J246" s="231"/>
      <c r="K246" s="231"/>
      <c r="L246" s="231"/>
      <c r="M246" s="231"/>
      <c r="N246" s="431"/>
      <c r="O246" s="530"/>
      <c r="P246" s="9"/>
      <c r="Q246" s="28"/>
    </row>
    <row r="247" spans="2:17" x14ac:dyDescent="0.45">
      <c r="B247" s="7"/>
      <c r="C247" s="351"/>
      <c r="D247" s="361"/>
      <c r="E247" s="361"/>
      <c r="F247" s="361"/>
      <c r="G247" s="361"/>
      <c r="H247" s="316" t="s">
        <v>149</v>
      </c>
      <c r="I247" s="320" t="str">
        <f t="shared" si="6"/>
        <v/>
      </c>
      <c r="J247" s="231"/>
      <c r="K247" s="231"/>
      <c r="L247" s="231"/>
      <c r="M247" s="231"/>
      <c r="N247" s="431"/>
      <c r="O247" s="530"/>
      <c r="P247" s="9"/>
      <c r="Q247" s="28"/>
    </row>
    <row r="248" spans="2:17" x14ac:dyDescent="0.45">
      <c r="B248" s="7"/>
      <c r="C248" s="351"/>
      <c r="D248" s="361"/>
      <c r="E248" s="361"/>
      <c r="F248" s="361"/>
      <c r="G248" s="361"/>
      <c r="H248" s="316" t="s">
        <v>268</v>
      </c>
      <c r="I248" s="320" t="str">
        <f t="shared" si="6"/>
        <v/>
      </c>
      <c r="J248" s="231"/>
      <c r="K248" s="231"/>
      <c r="L248" s="231"/>
      <c r="M248" s="231"/>
      <c r="N248" s="431"/>
      <c r="O248" s="530"/>
      <c r="P248" s="9"/>
      <c r="Q248" s="28"/>
    </row>
    <row r="249" spans="2:17" x14ac:dyDescent="0.45">
      <c r="B249" s="7"/>
      <c r="C249" s="351"/>
      <c r="D249" s="361"/>
      <c r="E249" s="361"/>
      <c r="F249" s="361"/>
      <c r="G249" s="361"/>
      <c r="H249" s="316" t="s">
        <v>269</v>
      </c>
      <c r="I249" s="320" t="str">
        <f t="shared" si="6"/>
        <v/>
      </c>
      <c r="J249" s="231"/>
      <c r="K249" s="231"/>
      <c r="L249" s="231"/>
      <c r="M249" s="231"/>
      <c r="N249" s="431"/>
      <c r="O249" s="530"/>
      <c r="P249" s="9"/>
      <c r="Q249" s="28"/>
    </row>
    <row r="250" spans="2:17" x14ac:dyDescent="0.45">
      <c r="B250" s="7"/>
      <c r="C250" s="351"/>
      <c r="D250" s="361"/>
      <c r="E250" s="361"/>
      <c r="F250" s="361"/>
      <c r="G250" s="361"/>
      <c r="H250" s="316" t="s">
        <v>270</v>
      </c>
      <c r="I250" s="320" t="str">
        <f t="shared" si="6"/>
        <v/>
      </c>
      <c r="J250" s="231"/>
      <c r="K250" s="231"/>
      <c r="L250" s="231"/>
      <c r="M250" s="231"/>
      <c r="N250" s="431"/>
      <c r="O250" s="530"/>
      <c r="P250" s="9"/>
      <c r="Q250" s="28"/>
    </row>
    <row r="251" spans="2:17" x14ac:dyDescent="0.45">
      <c r="B251" s="7"/>
      <c r="C251" s="351"/>
      <c r="D251" s="361"/>
      <c r="E251" s="361"/>
      <c r="F251" s="361"/>
      <c r="G251" s="361"/>
      <c r="H251" s="316" t="s">
        <v>271</v>
      </c>
      <c r="I251" s="320" t="str">
        <f t="shared" si="6"/>
        <v/>
      </c>
      <c r="J251" s="231"/>
      <c r="K251" s="231"/>
      <c r="L251" s="231"/>
      <c r="M251" s="231"/>
      <c r="N251" s="431"/>
      <c r="O251" s="530"/>
      <c r="P251" s="9"/>
      <c r="Q251" s="28"/>
    </row>
    <row r="252" spans="2:17" x14ac:dyDescent="0.45">
      <c r="B252" s="7"/>
      <c r="C252" s="351"/>
      <c r="D252" s="361"/>
      <c r="E252" s="361"/>
      <c r="F252" s="361"/>
      <c r="G252" s="361"/>
      <c r="H252" s="316" t="s">
        <v>272</v>
      </c>
      <c r="I252" s="320" t="str">
        <f t="shared" si="6"/>
        <v/>
      </c>
      <c r="J252" s="231"/>
      <c r="K252" s="231"/>
      <c r="L252" s="231"/>
      <c r="M252" s="231"/>
      <c r="N252" s="431"/>
      <c r="O252" s="530"/>
      <c r="P252" s="9"/>
      <c r="Q252" s="28"/>
    </row>
    <row r="253" spans="2:17" x14ac:dyDescent="0.45">
      <c r="B253" s="7"/>
      <c r="C253" s="351"/>
      <c r="D253" s="361"/>
      <c r="E253" s="361"/>
      <c r="F253" s="361"/>
      <c r="G253" s="361"/>
      <c r="H253" s="316" t="s">
        <v>273</v>
      </c>
      <c r="I253" s="320" t="str">
        <f t="shared" si="6"/>
        <v/>
      </c>
      <c r="J253" s="231"/>
      <c r="K253" s="231"/>
      <c r="L253" s="231"/>
      <c r="M253" s="231"/>
      <c r="N253" s="431"/>
      <c r="O253" s="530"/>
      <c r="P253" s="9"/>
      <c r="Q253" s="28"/>
    </row>
    <row r="254" spans="2:17" x14ac:dyDescent="0.45">
      <c r="B254" s="7"/>
      <c r="C254" s="351"/>
      <c r="D254" s="361"/>
      <c r="E254" s="361"/>
      <c r="F254" s="361"/>
      <c r="G254" s="361"/>
      <c r="H254" s="316" t="s">
        <v>274</v>
      </c>
      <c r="I254" s="320" t="str">
        <f t="shared" si="6"/>
        <v/>
      </c>
      <c r="J254" s="231"/>
      <c r="K254" s="231"/>
      <c r="L254" s="231"/>
      <c r="M254" s="231"/>
      <c r="N254" s="431"/>
      <c r="O254" s="530"/>
      <c r="P254" s="9"/>
      <c r="Q254" s="28"/>
    </row>
    <row r="255" spans="2:17" x14ac:dyDescent="0.45">
      <c r="B255" s="7"/>
      <c r="C255" s="351"/>
      <c r="D255" s="361"/>
      <c r="E255" s="361"/>
      <c r="F255" s="361"/>
      <c r="G255" s="361"/>
      <c r="H255" s="316" t="s">
        <v>275</v>
      </c>
      <c r="I255" s="320" t="str">
        <f t="shared" si="6"/>
        <v/>
      </c>
      <c r="J255" s="231"/>
      <c r="K255" s="231"/>
      <c r="L255" s="231"/>
      <c r="M255" s="231"/>
      <c r="N255" s="431"/>
      <c r="O255" s="530"/>
      <c r="P255" s="9"/>
      <c r="Q255" s="28"/>
    </row>
    <row r="256" spans="2:17" x14ac:dyDescent="0.45">
      <c r="B256" s="7"/>
      <c r="C256" s="351"/>
      <c r="D256" s="361"/>
      <c r="E256" s="361"/>
      <c r="F256" s="361"/>
      <c r="G256" s="361"/>
      <c r="H256" s="316" t="s">
        <v>276</v>
      </c>
      <c r="I256" s="320" t="str">
        <f t="shared" si="6"/>
        <v/>
      </c>
      <c r="J256" s="231"/>
      <c r="K256" s="231"/>
      <c r="L256" s="231"/>
      <c r="M256" s="231"/>
      <c r="N256" s="431"/>
      <c r="O256" s="530"/>
      <c r="P256" s="9"/>
      <c r="Q256" s="28"/>
    </row>
    <row r="257" spans="2:17" x14ac:dyDescent="0.45">
      <c r="B257" s="7"/>
      <c r="C257" s="351"/>
      <c r="D257" s="361"/>
      <c r="E257" s="361"/>
      <c r="F257" s="361"/>
      <c r="G257" s="361"/>
      <c r="H257" s="316" t="s">
        <v>277</v>
      </c>
      <c r="I257" s="320" t="str">
        <f t="shared" si="6"/>
        <v/>
      </c>
      <c r="J257" s="231"/>
      <c r="K257" s="231"/>
      <c r="L257" s="231"/>
      <c r="M257" s="231"/>
      <c r="N257" s="431"/>
      <c r="O257" s="530"/>
      <c r="P257" s="9"/>
      <c r="Q257" s="28"/>
    </row>
    <row r="258" spans="2:17" x14ac:dyDescent="0.45">
      <c r="B258" s="7"/>
      <c r="C258" s="351"/>
      <c r="D258" s="361"/>
      <c r="E258" s="361"/>
      <c r="F258" s="361"/>
      <c r="G258" s="361"/>
      <c r="H258" s="316" t="s">
        <v>278</v>
      </c>
      <c r="I258" s="320" t="str">
        <f t="shared" si="6"/>
        <v/>
      </c>
      <c r="J258" s="231"/>
      <c r="K258" s="231"/>
      <c r="L258" s="231"/>
      <c r="M258" s="231"/>
      <c r="N258" s="431"/>
      <c r="O258" s="530"/>
      <c r="P258" s="9"/>
      <c r="Q258" s="28"/>
    </row>
    <row r="259" spans="2:17" x14ac:dyDescent="0.45">
      <c r="B259" s="7"/>
      <c r="C259" s="351"/>
      <c r="D259" s="361"/>
      <c r="E259" s="361"/>
      <c r="F259" s="361"/>
      <c r="G259" s="361"/>
      <c r="H259" s="316" t="s">
        <v>279</v>
      </c>
      <c r="I259" s="320" t="str">
        <f t="shared" si="6"/>
        <v/>
      </c>
      <c r="J259" s="231"/>
      <c r="K259" s="231"/>
      <c r="L259" s="231"/>
      <c r="M259" s="231"/>
      <c r="N259" s="431"/>
      <c r="O259" s="530"/>
      <c r="P259" s="9"/>
      <c r="Q259" s="28"/>
    </row>
    <row r="260" spans="2:17" x14ac:dyDescent="0.45">
      <c r="B260" s="7"/>
      <c r="C260" s="351"/>
      <c r="D260" s="361"/>
      <c r="E260" s="361"/>
      <c r="F260" s="361"/>
      <c r="G260" s="361"/>
      <c r="H260" s="316" t="s">
        <v>280</v>
      </c>
      <c r="I260" s="320" t="str">
        <f t="shared" si="6"/>
        <v/>
      </c>
      <c r="J260" s="231"/>
      <c r="K260" s="231"/>
      <c r="L260" s="231"/>
      <c r="M260" s="231"/>
      <c r="N260" s="431"/>
      <c r="O260" s="530"/>
      <c r="P260" s="9"/>
      <c r="Q260" s="28"/>
    </row>
    <row r="261" spans="2:17" x14ac:dyDescent="0.45">
      <c r="B261" s="7"/>
      <c r="C261" s="351"/>
      <c r="D261" s="361"/>
      <c r="E261" s="361"/>
      <c r="F261" s="361"/>
      <c r="G261" s="361"/>
      <c r="H261" s="316" t="s">
        <v>281</v>
      </c>
      <c r="I261" s="320" t="str">
        <f t="shared" si="6"/>
        <v/>
      </c>
      <c r="J261" s="231"/>
      <c r="K261" s="231"/>
      <c r="L261" s="231"/>
      <c r="M261" s="231"/>
      <c r="N261" s="431"/>
      <c r="O261" s="530"/>
      <c r="P261" s="9"/>
      <c r="Q261" s="28"/>
    </row>
    <row r="262" spans="2:17" ht="15.6" thickBot="1" x14ac:dyDescent="0.5">
      <c r="B262" s="7"/>
      <c r="C262" s="352"/>
      <c r="D262" s="362"/>
      <c r="E262" s="362"/>
      <c r="F262" s="362"/>
      <c r="G262" s="362"/>
      <c r="H262" s="310" t="s">
        <v>282</v>
      </c>
      <c r="I262" s="320" t="str">
        <f t="shared" si="6"/>
        <v/>
      </c>
      <c r="J262" s="231"/>
      <c r="K262" s="231"/>
      <c r="L262" s="231"/>
      <c r="M262" s="231"/>
      <c r="N262" s="432"/>
      <c r="O262" s="531"/>
      <c r="P262" s="9"/>
      <c r="Q262" s="28"/>
    </row>
    <row r="263" spans="2:17" x14ac:dyDescent="0.45">
      <c r="B263" s="7"/>
      <c r="C263" s="350" t="str">
        <f>IF($A$1&gt;7,8,"")</f>
        <v/>
      </c>
      <c r="D263" s="360" t="str">
        <f>IF('1'!D20&lt;&gt;"",'1'!D20,"")</f>
        <v/>
      </c>
      <c r="E263" s="466" t="str">
        <f>IF('1'!E20&lt;&gt;"",'1'!E20,"")&amp;CHAR(10)&amp;IF('1'!F20&lt;&gt;"",'1'!F20,"")&amp;CHAR(10)&amp;IF('1'!G20&lt;&gt;"",'1'!G20,"")&amp;CHAR(10)&amp;IF('1'!H20&lt;&gt;"",'1'!H20,"")&amp;CHAR(10)&amp;IF('1'!I20&lt;&gt;"",'1'!I20,"")</f>
        <v xml:space="preserve">
</v>
      </c>
      <c r="F263" s="360" t="str">
        <f>IF('3'!G53="[選択]","","【A】"&amp;'3'!G53&amp;"（"&amp;'3'!H54&amp;"）"&amp;CHAR(10))&amp;IF('3'!I53="[選択]","","【B】"&amp;'3'!I53&amp;"（"&amp;'3'!J54&amp;"）"&amp;CHAR(10))&amp;IF('3'!K53="実施済","【C】"&amp;'3'!K53&amp;"（"&amp;'3'!L54&amp;"）"&amp;CHAR(10),"")&amp;IF('3'!M53="実施済","【D】"&amp;'3'!M53&amp;"（"&amp;'3'!N54&amp;"）"&amp;CHAR(10),"")</f>
        <v/>
      </c>
      <c r="G263" s="360" t="str">
        <f>IF('4'!G54="[選択]","","【a】"&amp;'4'!G54&amp;"（"&amp;'4'!H55&amp;"）"&amp;CHAR(10))&amp;IF('4'!I54="[選択]","","【b】"&amp;'4'!I54&amp;"（"&amp;'4'!J55&amp;"）"&amp;CHAR(10))&amp;IF('4'!K54="[選択]","","【c】"&amp;'4'!K54&amp;"（"&amp;'4'!L55&amp;"）"&amp;CHAR(10))&amp;IF('4'!M54="[選択]","","【d】"&amp;'4'!M54&amp;"（"&amp;'4'!N55&amp;"）"&amp;CHAR(10))&amp;IF('4'!O54="[選択]","","【e】"&amp;'4'!O54&amp;"（"&amp;'4'!P55&amp;"）"&amp;CHAR(10))&amp;IF('4'!Q54="[選択]","","【f】"&amp;'4'!Q54&amp;"（"&amp;'4'!R55&amp;"）"&amp;CHAR(10))&amp;IF('4'!S54="[選択]","","【g】"&amp;'4'!S54&amp;"（"&amp;'4'!T55&amp;"）"&amp;CHAR(10))&amp;IF('4'!U54="[選択]","","【h】"&amp;'4'!U54&amp;"（"&amp;'4'!V55&amp;"）")</f>
        <v/>
      </c>
      <c r="H263" s="309" t="s">
        <v>46</v>
      </c>
      <c r="I263" s="319" t="str">
        <f>IF(AO1&lt;&gt;"",AO1,"")</f>
        <v/>
      </c>
      <c r="J263" s="230"/>
      <c r="K263" s="230"/>
      <c r="L263" s="230"/>
      <c r="M263" s="230"/>
      <c r="N263" s="429" t="str">
        <f>'4'!X54</f>
        <v>[選択]</v>
      </c>
      <c r="O263" s="529" t="str">
        <f>IF(N263="（a）",$S$38,IF(N263="（b）",$S$39, IF(N263="（c）",$S$40, IF(N263="（d）",$S$41,""))))</f>
        <v/>
      </c>
      <c r="P263" s="9"/>
      <c r="Q263" s="28"/>
    </row>
    <row r="264" spans="2:17" x14ac:dyDescent="0.45">
      <c r="B264" s="7"/>
      <c r="C264" s="351"/>
      <c r="D264" s="361"/>
      <c r="E264" s="532"/>
      <c r="F264" s="361"/>
      <c r="G264" s="361"/>
      <c r="H264" s="316" t="s">
        <v>47</v>
      </c>
      <c r="I264" s="320" t="str">
        <f>IF(AO2&lt;&gt;"",AO2,"")</f>
        <v/>
      </c>
      <c r="J264" s="231"/>
      <c r="K264" s="231"/>
      <c r="L264" s="231"/>
      <c r="M264" s="231"/>
      <c r="N264" s="431"/>
      <c r="O264" s="530"/>
      <c r="P264" s="9"/>
      <c r="Q264" s="28"/>
    </row>
    <row r="265" spans="2:17" x14ac:dyDescent="0.45">
      <c r="B265" s="7"/>
      <c r="C265" s="351"/>
      <c r="D265" s="361"/>
      <c r="E265" s="532"/>
      <c r="F265" s="361"/>
      <c r="G265" s="361"/>
      <c r="H265" s="316" t="s">
        <v>48</v>
      </c>
      <c r="I265" s="320" t="str">
        <f>IF(AO3&lt;&gt;"",AO3,"")</f>
        <v/>
      </c>
      <c r="J265" s="231"/>
      <c r="K265" s="231"/>
      <c r="L265" s="231"/>
      <c r="M265" s="231"/>
      <c r="N265" s="431"/>
      <c r="O265" s="530"/>
      <c r="P265" s="9"/>
      <c r="Q265" s="28"/>
    </row>
    <row r="266" spans="2:17" x14ac:dyDescent="0.45">
      <c r="B266" s="7"/>
      <c r="C266" s="351"/>
      <c r="D266" s="361"/>
      <c r="E266" s="532"/>
      <c r="F266" s="361"/>
      <c r="G266" s="361"/>
      <c r="H266" s="316" t="s">
        <v>49</v>
      </c>
      <c r="I266" s="320" t="str">
        <f t="shared" ref="I266:I297" si="7">IF(AO4&lt;&gt;"",AO4,"")</f>
        <v/>
      </c>
      <c r="J266" s="231"/>
      <c r="K266" s="231"/>
      <c r="L266" s="231"/>
      <c r="M266" s="231"/>
      <c r="N266" s="431"/>
      <c r="O266" s="530"/>
      <c r="P266" s="9"/>
      <c r="Q266" s="28"/>
    </row>
    <row r="267" spans="2:17" x14ac:dyDescent="0.45">
      <c r="B267" s="7"/>
      <c r="C267" s="351"/>
      <c r="D267" s="361"/>
      <c r="E267" s="532"/>
      <c r="F267" s="361"/>
      <c r="G267" s="361"/>
      <c r="H267" s="316" t="s">
        <v>50</v>
      </c>
      <c r="I267" s="320" t="str">
        <f t="shared" si="7"/>
        <v/>
      </c>
      <c r="J267" s="231"/>
      <c r="K267" s="231"/>
      <c r="L267" s="231"/>
      <c r="M267" s="231"/>
      <c r="N267" s="431"/>
      <c r="O267" s="530"/>
      <c r="P267" s="9"/>
      <c r="Q267" s="28"/>
    </row>
    <row r="268" spans="2:17" x14ac:dyDescent="0.45">
      <c r="B268" s="7"/>
      <c r="C268" s="351"/>
      <c r="D268" s="361"/>
      <c r="E268" s="532"/>
      <c r="F268" s="361"/>
      <c r="G268" s="361"/>
      <c r="H268" s="316" t="s">
        <v>51</v>
      </c>
      <c r="I268" s="320" t="str">
        <f t="shared" si="7"/>
        <v/>
      </c>
      <c r="J268" s="231"/>
      <c r="K268" s="231"/>
      <c r="L268" s="231"/>
      <c r="M268" s="231"/>
      <c r="N268" s="431"/>
      <c r="O268" s="530"/>
      <c r="P268" s="9"/>
      <c r="Q268" s="28"/>
    </row>
    <row r="269" spans="2:17" x14ac:dyDescent="0.45">
      <c r="B269" s="7"/>
      <c r="C269" s="351"/>
      <c r="D269" s="361"/>
      <c r="E269" s="532"/>
      <c r="F269" s="361"/>
      <c r="G269" s="361"/>
      <c r="H269" s="316" t="s">
        <v>52</v>
      </c>
      <c r="I269" s="320" t="str">
        <f t="shared" si="7"/>
        <v/>
      </c>
      <c r="J269" s="231"/>
      <c r="K269" s="231"/>
      <c r="L269" s="231"/>
      <c r="M269" s="231"/>
      <c r="N269" s="431"/>
      <c r="O269" s="530"/>
      <c r="P269" s="9"/>
      <c r="Q269" s="28"/>
    </row>
    <row r="270" spans="2:17" x14ac:dyDescent="0.45">
      <c r="B270" s="7"/>
      <c r="C270" s="351"/>
      <c r="D270" s="361"/>
      <c r="E270" s="532"/>
      <c r="F270" s="361"/>
      <c r="G270" s="361"/>
      <c r="H270" s="316" t="s">
        <v>53</v>
      </c>
      <c r="I270" s="320" t="str">
        <f t="shared" si="7"/>
        <v/>
      </c>
      <c r="J270" s="231"/>
      <c r="K270" s="231"/>
      <c r="L270" s="231"/>
      <c r="M270" s="231"/>
      <c r="N270" s="431"/>
      <c r="O270" s="530"/>
      <c r="P270" s="9"/>
      <c r="Q270" s="28"/>
    </row>
    <row r="271" spans="2:17" x14ac:dyDescent="0.45">
      <c r="B271" s="7"/>
      <c r="C271" s="351"/>
      <c r="D271" s="361"/>
      <c r="E271" s="532"/>
      <c r="F271" s="361"/>
      <c r="G271" s="361"/>
      <c r="H271" s="316" t="s">
        <v>54</v>
      </c>
      <c r="I271" s="320" t="str">
        <f t="shared" si="7"/>
        <v/>
      </c>
      <c r="J271" s="231"/>
      <c r="K271" s="231"/>
      <c r="L271" s="231"/>
      <c r="M271" s="231"/>
      <c r="N271" s="431"/>
      <c r="O271" s="530"/>
      <c r="P271" s="9"/>
      <c r="Q271" s="28"/>
    </row>
    <row r="272" spans="2:17" x14ac:dyDescent="0.45">
      <c r="B272" s="7"/>
      <c r="C272" s="351"/>
      <c r="D272" s="361"/>
      <c r="E272" s="532"/>
      <c r="F272" s="361"/>
      <c r="G272" s="361"/>
      <c r="H272" s="316" t="s">
        <v>55</v>
      </c>
      <c r="I272" s="320" t="str">
        <f t="shared" si="7"/>
        <v/>
      </c>
      <c r="J272" s="231"/>
      <c r="K272" s="231"/>
      <c r="L272" s="231"/>
      <c r="M272" s="231"/>
      <c r="N272" s="431"/>
      <c r="O272" s="530"/>
      <c r="P272" s="9"/>
      <c r="Q272" s="28"/>
    </row>
    <row r="273" spans="2:17" x14ac:dyDescent="0.45">
      <c r="B273" s="7"/>
      <c r="C273" s="351"/>
      <c r="D273" s="361"/>
      <c r="E273" s="532"/>
      <c r="F273" s="361"/>
      <c r="G273" s="361"/>
      <c r="H273" s="316" t="s">
        <v>140</v>
      </c>
      <c r="I273" s="320" t="str">
        <f t="shared" si="7"/>
        <v/>
      </c>
      <c r="J273" s="231"/>
      <c r="K273" s="231"/>
      <c r="L273" s="231"/>
      <c r="M273" s="231"/>
      <c r="N273" s="431"/>
      <c r="O273" s="530"/>
      <c r="P273" s="9"/>
      <c r="Q273" s="28"/>
    </row>
    <row r="274" spans="2:17" x14ac:dyDescent="0.45">
      <c r="B274" s="7"/>
      <c r="C274" s="351"/>
      <c r="D274" s="361"/>
      <c r="E274" s="532"/>
      <c r="F274" s="361"/>
      <c r="G274" s="361"/>
      <c r="H274" s="316" t="s">
        <v>141</v>
      </c>
      <c r="I274" s="320" t="str">
        <f t="shared" si="7"/>
        <v/>
      </c>
      <c r="J274" s="231"/>
      <c r="K274" s="231"/>
      <c r="L274" s="231"/>
      <c r="M274" s="231"/>
      <c r="N274" s="431"/>
      <c r="O274" s="530"/>
      <c r="P274" s="9"/>
      <c r="Q274" s="28"/>
    </row>
    <row r="275" spans="2:17" x14ac:dyDescent="0.45">
      <c r="B275" s="7"/>
      <c r="C275" s="351"/>
      <c r="D275" s="361"/>
      <c r="E275" s="532"/>
      <c r="F275" s="361"/>
      <c r="G275" s="361"/>
      <c r="H275" s="316" t="s">
        <v>142</v>
      </c>
      <c r="I275" s="320" t="str">
        <f t="shared" si="7"/>
        <v/>
      </c>
      <c r="J275" s="231"/>
      <c r="K275" s="231"/>
      <c r="L275" s="231"/>
      <c r="M275" s="231"/>
      <c r="N275" s="431"/>
      <c r="O275" s="530"/>
      <c r="P275" s="9"/>
      <c r="Q275" s="28"/>
    </row>
    <row r="276" spans="2:17" x14ac:dyDescent="0.45">
      <c r="B276" s="7"/>
      <c r="C276" s="351"/>
      <c r="D276" s="361"/>
      <c r="E276" s="532"/>
      <c r="F276" s="361"/>
      <c r="G276" s="361"/>
      <c r="H276" s="316" t="s">
        <v>143</v>
      </c>
      <c r="I276" s="320" t="str">
        <f t="shared" si="7"/>
        <v/>
      </c>
      <c r="J276" s="231"/>
      <c r="K276" s="231"/>
      <c r="L276" s="231"/>
      <c r="M276" s="231"/>
      <c r="N276" s="431"/>
      <c r="O276" s="530"/>
      <c r="P276" s="9"/>
      <c r="Q276" s="28"/>
    </row>
    <row r="277" spans="2:17" x14ac:dyDescent="0.45">
      <c r="B277" s="7"/>
      <c r="C277" s="351"/>
      <c r="D277" s="361"/>
      <c r="E277" s="532"/>
      <c r="F277" s="361"/>
      <c r="G277" s="361"/>
      <c r="H277" s="316" t="s">
        <v>144</v>
      </c>
      <c r="I277" s="320" t="str">
        <f t="shared" si="7"/>
        <v/>
      </c>
      <c r="J277" s="231"/>
      <c r="K277" s="231"/>
      <c r="L277" s="231"/>
      <c r="M277" s="231"/>
      <c r="N277" s="431"/>
      <c r="O277" s="530"/>
      <c r="P277" s="9"/>
      <c r="Q277" s="28"/>
    </row>
    <row r="278" spans="2:17" x14ac:dyDescent="0.45">
      <c r="B278" s="7"/>
      <c r="C278" s="351"/>
      <c r="D278" s="361"/>
      <c r="E278" s="532"/>
      <c r="F278" s="361"/>
      <c r="G278" s="361"/>
      <c r="H278" s="316" t="s">
        <v>145</v>
      </c>
      <c r="I278" s="320" t="str">
        <f t="shared" si="7"/>
        <v/>
      </c>
      <c r="J278" s="231"/>
      <c r="K278" s="231"/>
      <c r="L278" s="231"/>
      <c r="M278" s="231"/>
      <c r="N278" s="431"/>
      <c r="O278" s="530"/>
      <c r="P278" s="9"/>
      <c r="Q278" s="28"/>
    </row>
    <row r="279" spans="2:17" x14ac:dyDescent="0.45">
      <c r="B279" s="7"/>
      <c r="C279" s="351"/>
      <c r="D279" s="361"/>
      <c r="E279" s="532"/>
      <c r="F279" s="361"/>
      <c r="G279" s="361"/>
      <c r="H279" s="316" t="s">
        <v>146</v>
      </c>
      <c r="I279" s="320" t="str">
        <f t="shared" si="7"/>
        <v/>
      </c>
      <c r="J279" s="231"/>
      <c r="K279" s="231"/>
      <c r="L279" s="231"/>
      <c r="M279" s="231"/>
      <c r="N279" s="431"/>
      <c r="O279" s="530"/>
      <c r="P279" s="9"/>
      <c r="Q279" s="28"/>
    </row>
    <row r="280" spans="2:17" x14ac:dyDescent="0.45">
      <c r="B280" s="7"/>
      <c r="C280" s="351"/>
      <c r="D280" s="361"/>
      <c r="E280" s="532"/>
      <c r="F280" s="361"/>
      <c r="G280" s="361"/>
      <c r="H280" s="316" t="s">
        <v>147</v>
      </c>
      <c r="I280" s="320" t="str">
        <f t="shared" si="7"/>
        <v/>
      </c>
      <c r="J280" s="231"/>
      <c r="K280" s="231"/>
      <c r="L280" s="231"/>
      <c r="M280" s="231"/>
      <c r="N280" s="431"/>
      <c r="O280" s="530"/>
      <c r="P280" s="9"/>
      <c r="Q280" s="28"/>
    </row>
    <row r="281" spans="2:17" x14ac:dyDescent="0.45">
      <c r="B281" s="7"/>
      <c r="C281" s="351"/>
      <c r="D281" s="361"/>
      <c r="E281" s="532"/>
      <c r="F281" s="361"/>
      <c r="G281" s="361"/>
      <c r="H281" s="316" t="s">
        <v>148</v>
      </c>
      <c r="I281" s="320" t="str">
        <f t="shared" si="7"/>
        <v/>
      </c>
      <c r="J281" s="231"/>
      <c r="K281" s="231"/>
      <c r="L281" s="231"/>
      <c r="M281" s="231"/>
      <c r="N281" s="431"/>
      <c r="O281" s="530"/>
      <c r="P281" s="9"/>
      <c r="Q281" s="28"/>
    </row>
    <row r="282" spans="2:17" x14ac:dyDescent="0.45">
      <c r="B282" s="7"/>
      <c r="C282" s="351"/>
      <c r="D282" s="361"/>
      <c r="E282" s="532"/>
      <c r="F282" s="361"/>
      <c r="G282" s="361"/>
      <c r="H282" s="316" t="s">
        <v>149</v>
      </c>
      <c r="I282" s="320" t="str">
        <f t="shared" si="7"/>
        <v/>
      </c>
      <c r="J282" s="231"/>
      <c r="K282" s="231"/>
      <c r="L282" s="231"/>
      <c r="M282" s="231"/>
      <c r="N282" s="431"/>
      <c r="O282" s="530"/>
      <c r="P282" s="9"/>
      <c r="Q282" s="28"/>
    </row>
    <row r="283" spans="2:17" x14ac:dyDescent="0.45">
      <c r="B283" s="7"/>
      <c r="C283" s="351"/>
      <c r="D283" s="361"/>
      <c r="E283" s="532"/>
      <c r="F283" s="361"/>
      <c r="G283" s="361"/>
      <c r="H283" s="316" t="s">
        <v>268</v>
      </c>
      <c r="I283" s="320" t="str">
        <f t="shared" si="7"/>
        <v/>
      </c>
      <c r="J283" s="231"/>
      <c r="K283" s="231"/>
      <c r="L283" s="231"/>
      <c r="M283" s="231"/>
      <c r="N283" s="431"/>
      <c r="O283" s="530"/>
      <c r="P283" s="9"/>
      <c r="Q283" s="28"/>
    </row>
    <row r="284" spans="2:17" x14ac:dyDescent="0.45">
      <c r="B284" s="7"/>
      <c r="C284" s="351"/>
      <c r="D284" s="361"/>
      <c r="E284" s="532"/>
      <c r="F284" s="361"/>
      <c r="G284" s="361"/>
      <c r="H284" s="316" t="s">
        <v>269</v>
      </c>
      <c r="I284" s="320" t="str">
        <f t="shared" si="7"/>
        <v/>
      </c>
      <c r="J284" s="231"/>
      <c r="K284" s="231"/>
      <c r="L284" s="231"/>
      <c r="M284" s="231"/>
      <c r="N284" s="431"/>
      <c r="O284" s="530"/>
      <c r="P284" s="9"/>
      <c r="Q284" s="28"/>
    </row>
    <row r="285" spans="2:17" x14ac:dyDescent="0.45">
      <c r="B285" s="7"/>
      <c r="C285" s="351"/>
      <c r="D285" s="361"/>
      <c r="E285" s="532"/>
      <c r="F285" s="361"/>
      <c r="G285" s="361"/>
      <c r="H285" s="316" t="s">
        <v>270</v>
      </c>
      <c r="I285" s="320" t="str">
        <f t="shared" si="7"/>
        <v/>
      </c>
      <c r="J285" s="231"/>
      <c r="K285" s="231"/>
      <c r="L285" s="231"/>
      <c r="M285" s="231"/>
      <c r="N285" s="431"/>
      <c r="O285" s="530"/>
      <c r="P285" s="9"/>
      <c r="Q285" s="28"/>
    </row>
    <row r="286" spans="2:17" x14ac:dyDescent="0.45">
      <c r="B286" s="7"/>
      <c r="C286" s="351"/>
      <c r="D286" s="361"/>
      <c r="E286" s="532"/>
      <c r="F286" s="361"/>
      <c r="G286" s="361"/>
      <c r="H286" s="316" t="s">
        <v>271</v>
      </c>
      <c r="I286" s="320" t="str">
        <f t="shared" si="7"/>
        <v/>
      </c>
      <c r="J286" s="231"/>
      <c r="K286" s="231"/>
      <c r="L286" s="231"/>
      <c r="M286" s="231"/>
      <c r="N286" s="431"/>
      <c r="O286" s="530"/>
      <c r="P286" s="9"/>
      <c r="Q286" s="28"/>
    </row>
    <row r="287" spans="2:17" x14ac:dyDescent="0.45">
      <c r="B287" s="7"/>
      <c r="C287" s="351"/>
      <c r="D287" s="361"/>
      <c r="E287" s="532"/>
      <c r="F287" s="361"/>
      <c r="G287" s="361"/>
      <c r="H287" s="316" t="s">
        <v>272</v>
      </c>
      <c r="I287" s="320" t="str">
        <f t="shared" si="7"/>
        <v/>
      </c>
      <c r="J287" s="231"/>
      <c r="K287" s="231"/>
      <c r="L287" s="231"/>
      <c r="M287" s="231"/>
      <c r="N287" s="431"/>
      <c r="O287" s="530"/>
      <c r="P287" s="9"/>
      <c r="Q287" s="28"/>
    </row>
    <row r="288" spans="2:17" x14ac:dyDescent="0.45">
      <c r="B288" s="7"/>
      <c r="C288" s="351"/>
      <c r="D288" s="361"/>
      <c r="E288" s="532"/>
      <c r="F288" s="361"/>
      <c r="G288" s="361"/>
      <c r="H288" s="316" t="s">
        <v>273</v>
      </c>
      <c r="I288" s="320" t="str">
        <f t="shared" si="7"/>
        <v/>
      </c>
      <c r="J288" s="231"/>
      <c r="K288" s="231"/>
      <c r="L288" s="231"/>
      <c r="M288" s="231"/>
      <c r="N288" s="431"/>
      <c r="O288" s="530"/>
      <c r="P288" s="9"/>
      <c r="Q288" s="28"/>
    </row>
    <row r="289" spans="2:17" x14ac:dyDescent="0.45">
      <c r="B289" s="7"/>
      <c r="C289" s="351"/>
      <c r="D289" s="361"/>
      <c r="E289" s="532"/>
      <c r="F289" s="361"/>
      <c r="G289" s="361"/>
      <c r="H289" s="316" t="s">
        <v>274</v>
      </c>
      <c r="I289" s="320" t="str">
        <f t="shared" si="7"/>
        <v/>
      </c>
      <c r="J289" s="231"/>
      <c r="K289" s="231"/>
      <c r="L289" s="231"/>
      <c r="M289" s="231"/>
      <c r="N289" s="431"/>
      <c r="O289" s="530"/>
      <c r="P289" s="9"/>
      <c r="Q289" s="28"/>
    </row>
    <row r="290" spans="2:17" x14ac:dyDescent="0.45">
      <c r="B290" s="7"/>
      <c r="C290" s="351"/>
      <c r="D290" s="361"/>
      <c r="E290" s="532"/>
      <c r="F290" s="361"/>
      <c r="G290" s="361"/>
      <c r="H290" s="316" t="s">
        <v>275</v>
      </c>
      <c r="I290" s="320" t="str">
        <f t="shared" si="7"/>
        <v/>
      </c>
      <c r="J290" s="231"/>
      <c r="K290" s="231"/>
      <c r="L290" s="231"/>
      <c r="M290" s="231"/>
      <c r="N290" s="431"/>
      <c r="O290" s="530"/>
      <c r="P290" s="9"/>
      <c r="Q290" s="28"/>
    </row>
    <row r="291" spans="2:17" x14ac:dyDescent="0.45">
      <c r="B291" s="7"/>
      <c r="C291" s="351"/>
      <c r="D291" s="361"/>
      <c r="E291" s="532"/>
      <c r="F291" s="361"/>
      <c r="G291" s="361"/>
      <c r="H291" s="316" t="s">
        <v>276</v>
      </c>
      <c r="I291" s="320" t="str">
        <f t="shared" si="7"/>
        <v/>
      </c>
      <c r="J291" s="231"/>
      <c r="K291" s="231"/>
      <c r="L291" s="231"/>
      <c r="M291" s="231"/>
      <c r="N291" s="431"/>
      <c r="O291" s="530"/>
      <c r="P291" s="9"/>
      <c r="Q291" s="28"/>
    </row>
    <row r="292" spans="2:17" x14ac:dyDescent="0.45">
      <c r="B292" s="7"/>
      <c r="C292" s="351"/>
      <c r="D292" s="361"/>
      <c r="E292" s="532"/>
      <c r="F292" s="361"/>
      <c r="G292" s="361"/>
      <c r="H292" s="316" t="s">
        <v>277</v>
      </c>
      <c r="I292" s="320" t="str">
        <f t="shared" si="7"/>
        <v/>
      </c>
      <c r="J292" s="231"/>
      <c r="K292" s="231"/>
      <c r="L292" s="231"/>
      <c r="M292" s="231"/>
      <c r="N292" s="431"/>
      <c r="O292" s="530"/>
      <c r="P292" s="9"/>
      <c r="Q292" s="28"/>
    </row>
    <row r="293" spans="2:17" x14ac:dyDescent="0.45">
      <c r="B293" s="7"/>
      <c r="C293" s="351"/>
      <c r="D293" s="361"/>
      <c r="E293" s="532"/>
      <c r="F293" s="361"/>
      <c r="G293" s="361"/>
      <c r="H293" s="316" t="s">
        <v>278</v>
      </c>
      <c r="I293" s="320" t="str">
        <f t="shared" si="7"/>
        <v/>
      </c>
      <c r="J293" s="231"/>
      <c r="K293" s="231"/>
      <c r="L293" s="231"/>
      <c r="M293" s="231"/>
      <c r="N293" s="431"/>
      <c r="O293" s="530"/>
      <c r="P293" s="9"/>
      <c r="Q293" s="28"/>
    </row>
    <row r="294" spans="2:17" x14ac:dyDescent="0.45">
      <c r="B294" s="7"/>
      <c r="C294" s="351"/>
      <c r="D294" s="361"/>
      <c r="E294" s="532"/>
      <c r="F294" s="361"/>
      <c r="G294" s="361"/>
      <c r="H294" s="316" t="s">
        <v>279</v>
      </c>
      <c r="I294" s="320" t="str">
        <f t="shared" si="7"/>
        <v/>
      </c>
      <c r="J294" s="231"/>
      <c r="K294" s="231"/>
      <c r="L294" s="231"/>
      <c r="M294" s="231"/>
      <c r="N294" s="431"/>
      <c r="O294" s="530"/>
      <c r="P294" s="9"/>
      <c r="Q294" s="28"/>
    </row>
    <row r="295" spans="2:17" x14ac:dyDescent="0.45">
      <c r="B295" s="7"/>
      <c r="C295" s="351"/>
      <c r="D295" s="361"/>
      <c r="E295" s="532"/>
      <c r="F295" s="361"/>
      <c r="G295" s="361"/>
      <c r="H295" s="316" t="s">
        <v>280</v>
      </c>
      <c r="I295" s="320" t="str">
        <f t="shared" si="7"/>
        <v/>
      </c>
      <c r="J295" s="231"/>
      <c r="K295" s="231"/>
      <c r="L295" s="231"/>
      <c r="M295" s="231"/>
      <c r="N295" s="431"/>
      <c r="O295" s="530"/>
      <c r="P295" s="9"/>
      <c r="Q295" s="28"/>
    </row>
    <row r="296" spans="2:17" x14ac:dyDescent="0.45">
      <c r="B296" s="7"/>
      <c r="C296" s="351"/>
      <c r="D296" s="361"/>
      <c r="E296" s="532"/>
      <c r="F296" s="361"/>
      <c r="G296" s="361"/>
      <c r="H296" s="316" t="s">
        <v>281</v>
      </c>
      <c r="I296" s="320" t="str">
        <f t="shared" si="7"/>
        <v/>
      </c>
      <c r="J296" s="231"/>
      <c r="K296" s="231"/>
      <c r="L296" s="231"/>
      <c r="M296" s="231"/>
      <c r="N296" s="431"/>
      <c r="O296" s="530"/>
      <c r="P296" s="9"/>
      <c r="Q296" s="28"/>
    </row>
    <row r="297" spans="2:17" ht="15.6" thickBot="1" x14ac:dyDescent="0.5">
      <c r="B297" s="7"/>
      <c r="C297" s="352"/>
      <c r="D297" s="362"/>
      <c r="E297" s="533"/>
      <c r="F297" s="362"/>
      <c r="G297" s="362"/>
      <c r="H297" s="310" t="s">
        <v>282</v>
      </c>
      <c r="I297" s="320" t="str">
        <f t="shared" si="7"/>
        <v/>
      </c>
      <c r="J297" s="231"/>
      <c r="K297" s="231"/>
      <c r="L297" s="231"/>
      <c r="M297" s="231"/>
      <c r="N297" s="432"/>
      <c r="O297" s="531"/>
      <c r="P297" s="9"/>
      <c r="Q297" s="28"/>
    </row>
    <row r="298" spans="2:17" x14ac:dyDescent="0.45">
      <c r="B298" s="7"/>
      <c r="C298" s="350" t="str">
        <f>IF($A$1&gt;8,9,"")</f>
        <v/>
      </c>
      <c r="D298" s="360" t="str">
        <f>IF('1'!D21&lt;&gt;"",'1'!D21,"")</f>
        <v/>
      </c>
      <c r="E298" s="360" t="str">
        <f>IF('1'!E21&lt;&gt;"",'1'!E21,"")&amp;CHAR(10)&amp;IF('1'!F21&lt;&gt;"",'1'!F21,"")&amp;CHAR(10)&amp;IF('1'!G21&lt;&gt;"",'1'!G21,"")&amp;CHAR(10)&amp;IF('1'!H21&lt;&gt;"",'1'!H21,"")&amp;CHAR(10)&amp;IF('1'!I21&lt;&gt;"",'1'!I21,"")</f>
        <v xml:space="preserve">
</v>
      </c>
      <c r="F298" s="360" t="str">
        <f>IF('3'!G58="[選択]","","【A】"&amp;'3'!G58&amp;"（"&amp;'3'!H59&amp;"）"&amp;CHAR(10))&amp;IF('3'!I58="[選択]","","【B】"&amp;'3'!I58&amp;"（"&amp;'3'!J59&amp;"）"&amp;CHAR(10))&amp;IF('3'!K58="実施済","【C】"&amp;'3'!K58&amp;"（"&amp;'3'!L59&amp;"）"&amp;CHAR(10),"")&amp;IF('3'!M58="実施済","【D】"&amp;'3'!M58&amp;"（"&amp;'3'!N59&amp;"）"&amp;CHAR(10),"")</f>
        <v/>
      </c>
      <c r="G298" s="360" t="str">
        <f>IF('4'!G59="[選択]","","【a】"&amp;'4'!G59&amp;"（"&amp;'4'!H60&amp;"）"&amp;CHAR(10))&amp;IF('4'!I59="[選択]","","【b】"&amp;'4'!I59&amp;"（"&amp;'4'!J60&amp;"）"&amp;CHAR(10))&amp;IF('4'!K59="[選択]","","【c】"&amp;'4'!K59&amp;"（"&amp;'4'!L60&amp;"）"&amp;CHAR(10))&amp;IF('4'!M59="[選択]","","【d】"&amp;'4'!M59&amp;"（"&amp;'4'!N60&amp;"）"&amp;CHAR(10))&amp;IF('4'!O59="[選択]","","【e】"&amp;'4'!O59&amp;"（"&amp;'4'!P60&amp;"）"&amp;CHAR(10))&amp;IF('4'!Q59="[選択]","","【f】"&amp;'4'!Q59&amp;"（"&amp;'4'!R60&amp;"）"&amp;CHAR(10))&amp;IF('4'!S59="[選択]","","【g】"&amp;'4'!S59&amp;"（"&amp;'4'!T60&amp;"）"&amp;CHAR(10))&amp;IF('4'!U59="[選択]","","【h】"&amp;'4'!U59&amp;"（"&amp;'4'!V60&amp;"）")</f>
        <v/>
      </c>
      <c r="H298" s="309" t="s">
        <v>46</v>
      </c>
      <c r="I298" s="319" t="str">
        <f>IF(AR1&lt;&gt;"",AR1,"")</f>
        <v/>
      </c>
      <c r="J298" s="230"/>
      <c r="K298" s="230"/>
      <c r="L298" s="230"/>
      <c r="M298" s="230"/>
      <c r="N298" s="429" t="str">
        <f>'4'!X59</f>
        <v>[選択]</v>
      </c>
      <c r="O298" s="529" t="str">
        <f>IF(N298="（a）",$S$38,IF(N298="（b）",$S$39, IF(N298="（c）",$S$40, IF(N298="（d）",$S$41,""))))</f>
        <v/>
      </c>
      <c r="P298" s="9"/>
      <c r="Q298" s="28"/>
    </row>
    <row r="299" spans="2:17" x14ac:dyDescent="0.45">
      <c r="B299" s="7"/>
      <c r="C299" s="351"/>
      <c r="D299" s="361"/>
      <c r="E299" s="361"/>
      <c r="F299" s="361"/>
      <c r="G299" s="361"/>
      <c r="H299" s="316" t="s">
        <v>47</v>
      </c>
      <c r="I299" s="320" t="str">
        <f>IF(AR2&lt;&gt;"",AR2,"")</f>
        <v/>
      </c>
      <c r="J299" s="231"/>
      <c r="K299" s="231"/>
      <c r="L299" s="231"/>
      <c r="M299" s="231"/>
      <c r="N299" s="431"/>
      <c r="O299" s="530"/>
      <c r="P299" s="9"/>
      <c r="Q299" s="28"/>
    </row>
    <row r="300" spans="2:17" x14ac:dyDescent="0.45">
      <c r="B300" s="7"/>
      <c r="C300" s="351"/>
      <c r="D300" s="361"/>
      <c r="E300" s="361"/>
      <c r="F300" s="361"/>
      <c r="G300" s="361"/>
      <c r="H300" s="316" t="s">
        <v>48</v>
      </c>
      <c r="I300" s="320" t="str">
        <f>IF(AR3&lt;&gt;"",AR3,"")</f>
        <v/>
      </c>
      <c r="J300" s="231"/>
      <c r="K300" s="231"/>
      <c r="L300" s="231"/>
      <c r="M300" s="231"/>
      <c r="N300" s="431"/>
      <c r="O300" s="530"/>
      <c r="P300" s="9"/>
      <c r="Q300" s="28"/>
    </row>
    <row r="301" spans="2:17" x14ac:dyDescent="0.45">
      <c r="B301" s="7"/>
      <c r="C301" s="351"/>
      <c r="D301" s="361"/>
      <c r="E301" s="361"/>
      <c r="F301" s="361"/>
      <c r="G301" s="361"/>
      <c r="H301" s="316" t="s">
        <v>49</v>
      </c>
      <c r="I301" s="320" t="str">
        <f t="shared" ref="I301:I332" si="8">IF(AR4&lt;&gt;"",AR4,"")</f>
        <v/>
      </c>
      <c r="J301" s="231"/>
      <c r="K301" s="231"/>
      <c r="L301" s="231"/>
      <c r="M301" s="231"/>
      <c r="N301" s="431"/>
      <c r="O301" s="530"/>
      <c r="P301" s="9"/>
      <c r="Q301" s="28"/>
    </row>
    <row r="302" spans="2:17" x14ac:dyDescent="0.45">
      <c r="B302" s="7"/>
      <c r="C302" s="351"/>
      <c r="D302" s="361"/>
      <c r="E302" s="361"/>
      <c r="F302" s="361"/>
      <c r="G302" s="361"/>
      <c r="H302" s="316" t="s">
        <v>50</v>
      </c>
      <c r="I302" s="320" t="str">
        <f t="shared" si="8"/>
        <v/>
      </c>
      <c r="J302" s="231"/>
      <c r="K302" s="231"/>
      <c r="L302" s="231"/>
      <c r="M302" s="231"/>
      <c r="N302" s="431"/>
      <c r="O302" s="530"/>
      <c r="P302" s="9"/>
      <c r="Q302" s="28"/>
    </row>
    <row r="303" spans="2:17" x14ac:dyDescent="0.45">
      <c r="B303" s="7"/>
      <c r="C303" s="351"/>
      <c r="D303" s="361"/>
      <c r="E303" s="361"/>
      <c r="F303" s="361"/>
      <c r="G303" s="361"/>
      <c r="H303" s="316" t="s">
        <v>51</v>
      </c>
      <c r="I303" s="320" t="str">
        <f t="shared" si="8"/>
        <v/>
      </c>
      <c r="J303" s="231"/>
      <c r="K303" s="231"/>
      <c r="L303" s="231"/>
      <c r="M303" s="231"/>
      <c r="N303" s="431"/>
      <c r="O303" s="530"/>
      <c r="P303" s="9"/>
      <c r="Q303" s="28"/>
    </row>
    <row r="304" spans="2:17" x14ac:dyDescent="0.45">
      <c r="B304" s="7"/>
      <c r="C304" s="351"/>
      <c r="D304" s="361"/>
      <c r="E304" s="361"/>
      <c r="F304" s="361"/>
      <c r="G304" s="361"/>
      <c r="H304" s="316" t="s">
        <v>52</v>
      </c>
      <c r="I304" s="320" t="str">
        <f t="shared" si="8"/>
        <v/>
      </c>
      <c r="J304" s="231"/>
      <c r="K304" s="231"/>
      <c r="L304" s="231"/>
      <c r="M304" s="231"/>
      <c r="N304" s="431"/>
      <c r="O304" s="530"/>
      <c r="P304" s="9"/>
      <c r="Q304" s="28"/>
    </row>
    <row r="305" spans="2:17" x14ac:dyDescent="0.45">
      <c r="B305" s="7"/>
      <c r="C305" s="351"/>
      <c r="D305" s="361"/>
      <c r="E305" s="361"/>
      <c r="F305" s="361"/>
      <c r="G305" s="361"/>
      <c r="H305" s="316" t="s">
        <v>53</v>
      </c>
      <c r="I305" s="320" t="str">
        <f t="shared" si="8"/>
        <v/>
      </c>
      <c r="J305" s="231"/>
      <c r="K305" s="231"/>
      <c r="L305" s="231"/>
      <c r="M305" s="231"/>
      <c r="N305" s="431"/>
      <c r="O305" s="530"/>
      <c r="P305" s="9"/>
      <c r="Q305" s="28"/>
    </row>
    <row r="306" spans="2:17" x14ac:dyDescent="0.45">
      <c r="B306" s="7"/>
      <c r="C306" s="351"/>
      <c r="D306" s="361"/>
      <c r="E306" s="361"/>
      <c r="F306" s="361"/>
      <c r="G306" s="361"/>
      <c r="H306" s="316" t="s">
        <v>54</v>
      </c>
      <c r="I306" s="320" t="str">
        <f t="shared" si="8"/>
        <v/>
      </c>
      <c r="J306" s="231"/>
      <c r="K306" s="231"/>
      <c r="L306" s="231"/>
      <c r="M306" s="231"/>
      <c r="N306" s="431"/>
      <c r="O306" s="530"/>
      <c r="P306" s="9"/>
      <c r="Q306" s="28"/>
    </row>
    <row r="307" spans="2:17" x14ac:dyDescent="0.45">
      <c r="B307" s="7"/>
      <c r="C307" s="351"/>
      <c r="D307" s="361"/>
      <c r="E307" s="361"/>
      <c r="F307" s="361"/>
      <c r="G307" s="361"/>
      <c r="H307" s="316" t="s">
        <v>55</v>
      </c>
      <c r="I307" s="320" t="str">
        <f t="shared" si="8"/>
        <v/>
      </c>
      <c r="J307" s="231"/>
      <c r="K307" s="231"/>
      <c r="L307" s="231"/>
      <c r="M307" s="231"/>
      <c r="N307" s="431"/>
      <c r="O307" s="530"/>
      <c r="P307" s="9"/>
      <c r="Q307" s="28"/>
    </row>
    <row r="308" spans="2:17" x14ac:dyDescent="0.45">
      <c r="B308" s="7"/>
      <c r="C308" s="351"/>
      <c r="D308" s="361"/>
      <c r="E308" s="361"/>
      <c r="F308" s="361"/>
      <c r="G308" s="361"/>
      <c r="H308" s="316" t="s">
        <v>140</v>
      </c>
      <c r="I308" s="320" t="str">
        <f t="shared" si="8"/>
        <v/>
      </c>
      <c r="J308" s="231"/>
      <c r="K308" s="231"/>
      <c r="L308" s="231"/>
      <c r="M308" s="231"/>
      <c r="N308" s="431"/>
      <c r="O308" s="530"/>
      <c r="P308" s="9"/>
      <c r="Q308" s="28"/>
    </row>
    <row r="309" spans="2:17" x14ac:dyDescent="0.45">
      <c r="B309" s="7"/>
      <c r="C309" s="351"/>
      <c r="D309" s="361"/>
      <c r="E309" s="361"/>
      <c r="F309" s="361"/>
      <c r="G309" s="361"/>
      <c r="H309" s="316" t="s">
        <v>141</v>
      </c>
      <c r="I309" s="320" t="str">
        <f t="shared" si="8"/>
        <v/>
      </c>
      <c r="J309" s="231"/>
      <c r="K309" s="231"/>
      <c r="L309" s="231"/>
      <c r="M309" s="231"/>
      <c r="N309" s="431"/>
      <c r="O309" s="530"/>
      <c r="P309" s="9"/>
      <c r="Q309" s="28"/>
    </row>
    <row r="310" spans="2:17" x14ac:dyDescent="0.45">
      <c r="B310" s="7"/>
      <c r="C310" s="351"/>
      <c r="D310" s="361"/>
      <c r="E310" s="361"/>
      <c r="F310" s="361"/>
      <c r="G310" s="361"/>
      <c r="H310" s="316" t="s">
        <v>142</v>
      </c>
      <c r="I310" s="320" t="str">
        <f t="shared" si="8"/>
        <v/>
      </c>
      <c r="J310" s="231"/>
      <c r="K310" s="231"/>
      <c r="L310" s="231"/>
      <c r="M310" s="231"/>
      <c r="N310" s="431"/>
      <c r="O310" s="530"/>
      <c r="P310" s="9"/>
      <c r="Q310" s="28"/>
    </row>
    <row r="311" spans="2:17" x14ac:dyDescent="0.45">
      <c r="B311" s="7"/>
      <c r="C311" s="351"/>
      <c r="D311" s="361"/>
      <c r="E311" s="361"/>
      <c r="F311" s="361"/>
      <c r="G311" s="361"/>
      <c r="H311" s="316" t="s">
        <v>143</v>
      </c>
      <c r="I311" s="320" t="str">
        <f t="shared" si="8"/>
        <v/>
      </c>
      <c r="J311" s="231"/>
      <c r="K311" s="231"/>
      <c r="L311" s="231"/>
      <c r="M311" s="231"/>
      <c r="N311" s="431"/>
      <c r="O311" s="530"/>
      <c r="P311" s="9"/>
      <c r="Q311" s="28"/>
    </row>
    <row r="312" spans="2:17" x14ac:dyDescent="0.45">
      <c r="B312" s="7"/>
      <c r="C312" s="351"/>
      <c r="D312" s="361"/>
      <c r="E312" s="361"/>
      <c r="F312" s="361"/>
      <c r="G312" s="361"/>
      <c r="H312" s="316" t="s">
        <v>144</v>
      </c>
      <c r="I312" s="320" t="str">
        <f t="shared" si="8"/>
        <v/>
      </c>
      <c r="J312" s="231"/>
      <c r="K312" s="231"/>
      <c r="L312" s="231"/>
      <c r="M312" s="231"/>
      <c r="N312" s="431"/>
      <c r="O312" s="530"/>
      <c r="P312" s="9"/>
      <c r="Q312" s="28"/>
    </row>
    <row r="313" spans="2:17" x14ac:dyDescent="0.45">
      <c r="B313" s="7"/>
      <c r="C313" s="351"/>
      <c r="D313" s="361"/>
      <c r="E313" s="361"/>
      <c r="F313" s="361"/>
      <c r="G313" s="361"/>
      <c r="H313" s="316" t="s">
        <v>145</v>
      </c>
      <c r="I313" s="320" t="str">
        <f t="shared" si="8"/>
        <v/>
      </c>
      <c r="J313" s="231"/>
      <c r="K313" s="231"/>
      <c r="L313" s="231"/>
      <c r="M313" s="231"/>
      <c r="N313" s="431"/>
      <c r="O313" s="530"/>
      <c r="P313" s="9"/>
      <c r="Q313" s="28"/>
    </row>
    <row r="314" spans="2:17" x14ac:dyDescent="0.45">
      <c r="B314" s="7"/>
      <c r="C314" s="351"/>
      <c r="D314" s="361"/>
      <c r="E314" s="361"/>
      <c r="F314" s="361"/>
      <c r="G314" s="361"/>
      <c r="H314" s="316" t="s">
        <v>146</v>
      </c>
      <c r="I314" s="320" t="str">
        <f t="shared" si="8"/>
        <v/>
      </c>
      <c r="J314" s="231"/>
      <c r="K314" s="231"/>
      <c r="L314" s="231"/>
      <c r="M314" s="231"/>
      <c r="N314" s="431"/>
      <c r="O314" s="530"/>
      <c r="P314" s="9"/>
      <c r="Q314" s="28"/>
    </row>
    <row r="315" spans="2:17" x14ac:dyDescent="0.45">
      <c r="B315" s="7"/>
      <c r="C315" s="351"/>
      <c r="D315" s="361"/>
      <c r="E315" s="361"/>
      <c r="F315" s="361"/>
      <c r="G315" s="361"/>
      <c r="H315" s="316" t="s">
        <v>147</v>
      </c>
      <c r="I315" s="320" t="str">
        <f t="shared" si="8"/>
        <v/>
      </c>
      <c r="J315" s="231"/>
      <c r="K315" s="231"/>
      <c r="L315" s="231"/>
      <c r="M315" s="231"/>
      <c r="N315" s="431"/>
      <c r="O315" s="530"/>
      <c r="P315" s="9"/>
      <c r="Q315" s="28"/>
    </row>
    <row r="316" spans="2:17" x14ac:dyDescent="0.45">
      <c r="B316" s="7"/>
      <c r="C316" s="351"/>
      <c r="D316" s="361"/>
      <c r="E316" s="361"/>
      <c r="F316" s="361"/>
      <c r="G316" s="361"/>
      <c r="H316" s="316" t="s">
        <v>148</v>
      </c>
      <c r="I316" s="320" t="str">
        <f t="shared" si="8"/>
        <v/>
      </c>
      <c r="J316" s="231"/>
      <c r="K316" s="231"/>
      <c r="L316" s="231"/>
      <c r="M316" s="231"/>
      <c r="N316" s="431"/>
      <c r="O316" s="530"/>
      <c r="P316" s="9"/>
      <c r="Q316" s="28"/>
    </row>
    <row r="317" spans="2:17" x14ac:dyDescent="0.45">
      <c r="B317" s="7"/>
      <c r="C317" s="351"/>
      <c r="D317" s="361"/>
      <c r="E317" s="361"/>
      <c r="F317" s="361"/>
      <c r="G317" s="361"/>
      <c r="H317" s="316" t="s">
        <v>149</v>
      </c>
      <c r="I317" s="320" t="str">
        <f t="shared" si="8"/>
        <v/>
      </c>
      <c r="J317" s="231"/>
      <c r="K317" s="231"/>
      <c r="L317" s="231"/>
      <c r="M317" s="231"/>
      <c r="N317" s="431"/>
      <c r="O317" s="530"/>
      <c r="P317" s="9"/>
      <c r="Q317" s="28"/>
    </row>
    <row r="318" spans="2:17" x14ac:dyDescent="0.45">
      <c r="B318" s="7"/>
      <c r="C318" s="351"/>
      <c r="D318" s="361"/>
      <c r="E318" s="361"/>
      <c r="F318" s="361"/>
      <c r="G318" s="361"/>
      <c r="H318" s="316" t="s">
        <v>268</v>
      </c>
      <c r="I318" s="320" t="str">
        <f t="shared" si="8"/>
        <v/>
      </c>
      <c r="J318" s="231"/>
      <c r="K318" s="231"/>
      <c r="L318" s="231"/>
      <c r="M318" s="231"/>
      <c r="N318" s="431"/>
      <c r="O318" s="530"/>
      <c r="P318" s="9"/>
      <c r="Q318" s="28"/>
    </row>
    <row r="319" spans="2:17" x14ac:dyDescent="0.45">
      <c r="B319" s="7"/>
      <c r="C319" s="351"/>
      <c r="D319" s="361"/>
      <c r="E319" s="361"/>
      <c r="F319" s="361"/>
      <c r="G319" s="361"/>
      <c r="H319" s="316" t="s">
        <v>269</v>
      </c>
      <c r="I319" s="320" t="str">
        <f t="shared" si="8"/>
        <v/>
      </c>
      <c r="J319" s="231"/>
      <c r="K319" s="231"/>
      <c r="L319" s="231"/>
      <c r="M319" s="231"/>
      <c r="N319" s="431"/>
      <c r="O319" s="530"/>
      <c r="P319" s="9"/>
      <c r="Q319" s="28"/>
    </row>
    <row r="320" spans="2:17" x14ac:dyDescent="0.45">
      <c r="B320" s="7"/>
      <c r="C320" s="351"/>
      <c r="D320" s="361"/>
      <c r="E320" s="361"/>
      <c r="F320" s="361"/>
      <c r="G320" s="361"/>
      <c r="H320" s="316" t="s">
        <v>270</v>
      </c>
      <c r="I320" s="320" t="str">
        <f t="shared" si="8"/>
        <v/>
      </c>
      <c r="J320" s="231"/>
      <c r="K320" s="231"/>
      <c r="L320" s="231"/>
      <c r="M320" s="231"/>
      <c r="N320" s="431"/>
      <c r="O320" s="530"/>
      <c r="P320" s="9"/>
      <c r="Q320" s="28"/>
    </row>
    <row r="321" spans="2:17" x14ac:dyDescent="0.45">
      <c r="B321" s="7"/>
      <c r="C321" s="351"/>
      <c r="D321" s="361"/>
      <c r="E321" s="361"/>
      <c r="F321" s="361"/>
      <c r="G321" s="361"/>
      <c r="H321" s="316" t="s">
        <v>271</v>
      </c>
      <c r="I321" s="320" t="str">
        <f t="shared" si="8"/>
        <v/>
      </c>
      <c r="J321" s="231"/>
      <c r="K321" s="231"/>
      <c r="L321" s="231"/>
      <c r="M321" s="231"/>
      <c r="N321" s="431"/>
      <c r="O321" s="530"/>
      <c r="P321" s="9"/>
      <c r="Q321" s="28"/>
    </row>
    <row r="322" spans="2:17" x14ac:dyDescent="0.45">
      <c r="B322" s="7"/>
      <c r="C322" s="351"/>
      <c r="D322" s="361"/>
      <c r="E322" s="361"/>
      <c r="F322" s="361"/>
      <c r="G322" s="361"/>
      <c r="H322" s="316" t="s">
        <v>272</v>
      </c>
      <c r="I322" s="320" t="str">
        <f t="shared" si="8"/>
        <v/>
      </c>
      <c r="J322" s="231"/>
      <c r="K322" s="231"/>
      <c r="L322" s="231"/>
      <c r="M322" s="231"/>
      <c r="N322" s="431"/>
      <c r="O322" s="530"/>
      <c r="P322" s="9"/>
      <c r="Q322" s="28"/>
    </row>
    <row r="323" spans="2:17" x14ac:dyDescent="0.45">
      <c r="B323" s="7"/>
      <c r="C323" s="351"/>
      <c r="D323" s="361"/>
      <c r="E323" s="361"/>
      <c r="F323" s="361"/>
      <c r="G323" s="361"/>
      <c r="H323" s="316" t="s">
        <v>273</v>
      </c>
      <c r="I323" s="320" t="str">
        <f t="shared" si="8"/>
        <v/>
      </c>
      <c r="J323" s="231"/>
      <c r="K323" s="231"/>
      <c r="L323" s="231"/>
      <c r="M323" s="231"/>
      <c r="N323" s="431"/>
      <c r="O323" s="530"/>
      <c r="P323" s="9"/>
      <c r="Q323" s="28"/>
    </row>
    <row r="324" spans="2:17" x14ac:dyDescent="0.45">
      <c r="B324" s="7"/>
      <c r="C324" s="351"/>
      <c r="D324" s="361"/>
      <c r="E324" s="361"/>
      <c r="F324" s="361"/>
      <c r="G324" s="361"/>
      <c r="H324" s="316" t="s">
        <v>274</v>
      </c>
      <c r="I324" s="320" t="str">
        <f t="shared" si="8"/>
        <v/>
      </c>
      <c r="J324" s="231"/>
      <c r="K324" s="231"/>
      <c r="L324" s="231"/>
      <c r="M324" s="231"/>
      <c r="N324" s="431"/>
      <c r="O324" s="530"/>
      <c r="P324" s="9"/>
      <c r="Q324" s="28"/>
    </row>
    <row r="325" spans="2:17" x14ac:dyDescent="0.45">
      <c r="B325" s="7"/>
      <c r="C325" s="351"/>
      <c r="D325" s="361"/>
      <c r="E325" s="361"/>
      <c r="F325" s="361"/>
      <c r="G325" s="361"/>
      <c r="H325" s="316" t="s">
        <v>275</v>
      </c>
      <c r="I325" s="320" t="str">
        <f t="shared" si="8"/>
        <v/>
      </c>
      <c r="J325" s="231"/>
      <c r="K325" s="231"/>
      <c r="L325" s="231"/>
      <c r="M325" s="231"/>
      <c r="N325" s="431"/>
      <c r="O325" s="530"/>
      <c r="P325" s="9"/>
      <c r="Q325" s="28"/>
    </row>
    <row r="326" spans="2:17" x14ac:dyDescent="0.45">
      <c r="B326" s="7"/>
      <c r="C326" s="351"/>
      <c r="D326" s="361"/>
      <c r="E326" s="361"/>
      <c r="F326" s="361"/>
      <c r="G326" s="361"/>
      <c r="H326" s="316" t="s">
        <v>276</v>
      </c>
      <c r="I326" s="320" t="str">
        <f t="shared" si="8"/>
        <v/>
      </c>
      <c r="J326" s="231"/>
      <c r="K326" s="231"/>
      <c r="L326" s="231"/>
      <c r="M326" s="231"/>
      <c r="N326" s="431"/>
      <c r="O326" s="530"/>
      <c r="P326" s="9"/>
      <c r="Q326" s="28"/>
    </row>
    <row r="327" spans="2:17" x14ac:dyDescent="0.45">
      <c r="B327" s="7"/>
      <c r="C327" s="351"/>
      <c r="D327" s="361"/>
      <c r="E327" s="361"/>
      <c r="F327" s="361"/>
      <c r="G327" s="361"/>
      <c r="H327" s="316" t="s">
        <v>277</v>
      </c>
      <c r="I327" s="320" t="str">
        <f t="shared" si="8"/>
        <v/>
      </c>
      <c r="J327" s="231"/>
      <c r="K327" s="231"/>
      <c r="L327" s="231"/>
      <c r="M327" s="231"/>
      <c r="N327" s="431"/>
      <c r="O327" s="530"/>
      <c r="P327" s="9"/>
      <c r="Q327" s="28"/>
    </row>
    <row r="328" spans="2:17" x14ac:dyDescent="0.45">
      <c r="B328" s="7"/>
      <c r="C328" s="351"/>
      <c r="D328" s="361"/>
      <c r="E328" s="361"/>
      <c r="F328" s="361"/>
      <c r="G328" s="361"/>
      <c r="H328" s="316" t="s">
        <v>278</v>
      </c>
      <c r="I328" s="320" t="str">
        <f t="shared" si="8"/>
        <v/>
      </c>
      <c r="J328" s="231"/>
      <c r="K328" s="231"/>
      <c r="L328" s="231"/>
      <c r="M328" s="231"/>
      <c r="N328" s="431"/>
      <c r="O328" s="530"/>
      <c r="P328" s="9"/>
      <c r="Q328" s="28"/>
    </row>
    <row r="329" spans="2:17" x14ac:dyDescent="0.45">
      <c r="B329" s="7"/>
      <c r="C329" s="351"/>
      <c r="D329" s="361"/>
      <c r="E329" s="361"/>
      <c r="F329" s="361"/>
      <c r="G329" s="361"/>
      <c r="H329" s="316" t="s">
        <v>279</v>
      </c>
      <c r="I329" s="320" t="str">
        <f t="shared" si="8"/>
        <v/>
      </c>
      <c r="J329" s="231"/>
      <c r="K329" s="231"/>
      <c r="L329" s="231"/>
      <c r="M329" s="231"/>
      <c r="N329" s="431"/>
      <c r="O329" s="530"/>
      <c r="P329" s="9"/>
      <c r="Q329" s="28"/>
    </row>
    <row r="330" spans="2:17" x14ac:dyDescent="0.45">
      <c r="B330" s="7"/>
      <c r="C330" s="351"/>
      <c r="D330" s="361"/>
      <c r="E330" s="361"/>
      <c r="F330" s="361"/>
      <c r="G330" s="361"/>
      <c r="H330" s="316" t="s">
        <v>280</v>
      </c>
      <c r="I330" s="320" t="str">
        <f t="shared" si="8"/>
        <v/>
      </c>
      <c r="J330" s="231"/>
      <c r="K330" s="231"/>
      <c r="L330" s="231"/>
      <c r="M330" s="231"/>
      <c r="N330" s="431"/>
      <c r="O330" s="530"/>
      <c r="P330" s="9"/>
      <c r="Q330" s="28"/>
    </row>
    <row r="331" spans="2:17" x14ac:dyDescent="0.45">
      <c r="B331" s="7"/>
      <c r="C331" s="351"/>
      <c r="D331" s="361"/>
      <c r="E331" s="361"/>
      <c r="F331" s="361"/>
      <c r="G331" s="361"/>
      <c r="H331" s="316" t="s">
        <v>281</v>
      </c>
      <c r="I331" s="320" t="str">
        <f t="shared" si="8"/>
        <v/>
      </c>
      <c r="J331" s="231"/>
      <c r="K331" s="231"/>
      <c r="L331" s="231"/>
      <c r="M331" s="231"/>
      <c r="N331" s="431"/>
      <c r="O331" s="530"/>
      <c r="P331" s="9"/>
      <c r="Q331" s="28"/>
    </row>
    <row r="332" spans="2:17" ht="15.6" thickBot="1" x14ac:dyDescent="0.5">
      <c r="B332" s="7"/>
      <c r="C332" s="352"/>
      <c r="D332" s="362"/>
      <c r="E332" s="362"/>
      <c r="F332" s="362"/>
      <c r="G332" s="362"/>
      <c r="H332" s="310" t="s">
        <v>282</v>
      </c>
      <c r="I332" s="320" t="str">
        <f t="shared" si="8"/>
        <v/>
      </c>
      <c r="J332" s="231"/>
      <c r="K332" s="231"/>
      <c r="L332" s="231"/>
      <c r="M332" s="231"/>
      <c r="N332" s="432"/>
      <c r="O332" s="531"/>
      <c r="P332" s="9"/>
      <c r="Q332" s="28"/>
    </row>
    <row r="333" spans="2:17" x14ac:dyDescent="0.45">
      <c r="B333" s="7"/>
      <c r="C333" s="350" t="str">
        <f>IF($A$1&gt;9,10,"")</f>
        <v/>
      </c>
      <c r="D333" s="360" t="str">
        <f>IF('1'!D22&lt;&gt;"",'1'!D22,"")</f>
        <v/>
      </c>
      <c r="E333" s="360" t="str">
        <f>IF('1'!E22&lt;&gt;"",'1'!E22,"")&amp;CHAR(10)&amp;IF('1'!F22&lt;&gt;"",'1'!F22,"")&amp;CHAR(10)&amp;IF('1'!G22&lt;&gt;"",'1'!G22,"")&amp;CHAR(10)&amp;IF('1'!H22&lt;&gt;"",'1'!H22,"")&amp;CHAR(10)&amp;IF('1'!I22&lt;&gt;"",'1'!I22,"")</f>
        <v xml:space="preserve">
</v>
      </c>
      <c r="F333" s="360" t="str">
        <f>IF('3'!G63="[選択]","","【A】"&amp;'3'!G63&amp;"（"&amp;'3'!H64&amp;"）"&amp;CHAR(10))&amp;IF('3'!I63="[選択]","","【B】"&amp;'3'!I63&amp;"（"&amp;'3'!J64&amp;"）"&amp;CHAR(10))&amp;IF('3'!K63="実施済","【C】"&amp;'3'!K63&amp;"（"&amp;'3'!L64&amp;"）"&amp;CHAR(10),"")&amp;IF('3'!M63="実施済","【D】"&amp;'3'!M63&amp;"（"&amp;'3'!N64&amp;"）"&amp;CHAR(10),"")</f>
        <v/>
      </c>
      <c r="G333" s="360" t="str">
        <f>IF('4'!G64="[選択]","","【a】"&amp;'4'!G64&amp;"（"&amp;'4'!H65&amp;"）"&amp;CHAR(10))&amp;IF('4'!I64="[選択]","","【b】"&amp;'4'!I64&amp;"（"&amp;'4'!J65&amp;"）"&amp;CHAR(10))&amp;IF('4'!K64="[選択]","","【c】"&amp;'4'!K64&amp;"（"&amp;'4'!L65&amp;"）"&amp;CHAR(10))&amp;IF('4'!M64="[選択]","","【d】"&amp;'4'!M64&amp;"（"&amp;'4'!N65&amp;"）"&amp;CHAR(10))&amp;IF('4'!O64="[選択]","","【e】"&amp;'4'!O64&amp;"（"&amp;'4'!P65&amp;"）"&amp;CHAR(10))&amp;IF('4'!Q64="[選択]","","【f】"&amp;'4'!Q64&amp;"（"&amp;'4'!R65&amp;"）"&amp;CHAR(10))&amp;IF('4'!S64="[選択]","","【g】"&amp;'4'!S64&amp;"（"&amp;'4'!T65&amp;"）"&amp;CHAR(10))&amp;IF('4'!U64="[選択]","","【h】"&amp;'4'!U64&amp;"（"&amp;'4'!V65&amp;"）")</f>
        <v/>
      </c>
      <c r="H333" s="309" t="s">
        <v>46</v>
      </c>
      <c r="I333" s="319" t="str">
        <f>IF(AU1&lt;&gt;"",AU1,"")</f>
        <v/>
      </c>
      <c r="J333" s="230"/>
      <c r="K333" s="230"/>
      <c r="L333" s="230"/>
      <c r="M333" s="230"/>
      <c r="N333" s="429" t="str">
        <f>'4'!X64</f>
        <v>[選択]</v>
      </c>
      <c r="O333" s="529" t="str">
        <f>IF(N333="（a）",$S$38,IF(N333="（b）",$S$39, IF(N333="（c）",$S$40, IF(N333="（d）",$S$41,""))))</f>
        <v/>
      </c>
      <c r="P333" s="9"/>
      <c r="Q333" s="28"/>
    </row>
    <row r="334" spans="2:17" x14ac:dyDescent="0.45">
      <c r="B334" s="7"/>
      <c r="C334" s="351"/>
      <c r="D334" s="361"/>
      <c r="E334" s="361"/>
      <c r="F334" s="361"/>
      <c r="G334" s="361"/>
      <c r="H334" s="316" t="s">
        <v>47</v>
      </c>
      <c r="I334" s="320" t="str">
        <f>IF(AU2&lt;&gt;"",AU2,"")</f>
        <v/>
      </c>
      <c r="J334" s="231"/>
      <c r="K334" s="231"/>
      <c r="L334" s="231"/>
      <c r="M334" s="231"/>
      <c r="N334" s="431"/>
      <c r="O334" s="530"/>
      <c r="P334" s="9"/>
      <c r="Q334" s="28"/>
    </row>
    <row r="335" spans="2:17" x14ac:dyDescent="0.45">
      <c r="B335" s="7"/>
      <c r="C335" s="351"/>
      <c r="D335" s="361"/>
      <c r="E335" s="361"/>
      <c r="F335" s="361"/>
      <c r="G335" s="361"/>
      <c r="H335" s="316" t="s">
        <v>48</v>
      </c>
      <c r="I335" s="320" t="str">
        <f>IF(AU3&lt;&gt;"",AU3,"")</f>
        <v/>
      </c>
      <c r="J335" s="231"/>
      <c r="K335" s="231"/>
      <c r="L335" s="231"/>
      <c r="M335" s="231"/>
      <c r="N335" s="431"/>
      <c r="O335" s="530"/>
      <c r="P335" s="9"/>
      <c r="Q335" s="28"/>
    </row>
    <row r="336" spans="2:17" x14ac:dyDescent="0.45">
      <c r="B336" s="7"/>
      <c r="C336" s="351"/>
      <c r="D336" s="361"/>
      <c r="E336" s="361"/>
      <c r="F336" s="361"/>
      <c r="G336" s="361"/>
      <c r="H336" s="316" t="s">
        <v>49</v>
      </c>
      <c r="I336" s="320" t="str">
        <f t="shared" ref="I336:I367" si="9">IF(AU4&lt;&gt;"",AU4,"")</f>
        <v/>
      </c>
      <c r="J336" s="231"/>
      <c r="K336" s="231"/>
      <c r="L336" s="231"/>
      <c r="M336" s="231"/>
      <c r="N336" s="431"/>
      <c r="O336" s="530"/>
      <c r="P336" s="9"/>
      <c r="Q336" s="28"/>
    </row>
    <row r="337" spans="2:17" x14ac:dyDescent="0.45">
      <c r="B337" s="7"/>
      <c r="C337" s="351"/>
      <c r="D337" s="361"/>
      <c r="E337" s="361"/>
      <c r="F337" s="361"/>
      <c r="G337" s="361"/>
      <c r="H337" s="316" t="s">
        <v>50</v>
      </c>
      <c r="I337" s="320" t="str">
        <f t="shared" si="9"/>
        <v/>
      </c>
      <c r="J337" s="231"/>
      <c r="K337" s="231"/>
      <c r="L337" s="231"/>
      <c r="M337" s="231"/>
      <c r="N337" s="431"/>
      <c r="O337" s="530"/>
      <c r="P337" s="9"/>
      <c r="Q337" s="28"/>
    </row>
    <row r="338" spans="2:17" x14ac:dyDescent="0.45">
      <c r="B338" s="7"/>
      <c r="C338" s="351"/>
      <c r="D338" s="361"/>
      <c r="E338" s="361"/>
      <c r="F338" s="361"/>
      <c r="G338" s="361"/>
      <c r="H338" s="316" t="s">
        <v>51</v>
      </c>
      <c r="I338" s="320" t="str">
        <f t="shared" si="9"/>
        <v/>
      </c>
      <c r="J338" s="231"/>
      <c r="K338" s="231"/>
      <c r="L338" s="231"/>
      <c r="M338" s="231"/>
      <c r="N338" s="431"/>
      <c r="O338" s="530"/>
      <c r="P338" s="9"/>
      <c r="Q338" s="28"/>
    </row>
    <row r="339" spans="2:17" x14ac:dyDescent="0.45">
      <c r="B339" s="7"/>
      <c r="C339" s="351"/>
      <c r="D339" s="361"/>
      <c r="E339" s="361"/>
      <c r="F339" s="361"/>
      <c r="G339" s="361"/>
      <c r="H339" s="316" t="s">
        <v>52</v>
      </c>
      <c r="I339" s="320" t="str">
        <f t="shared" si="9"/>
        <v/>
      </c>
      <c r="J339" s="231"/>
      <c r="K339" s="231"/>
      <c r="L339" s="231"/>
      <c r="M339" s="231"/>
      <c r="N339" s="431"/>
      <c r="O339" s="530"/>
      <c r="P339" s="9"/>
      <c r="Q339" s="28"/>
    </row>
    <row r="340" spans="2:17" x14ac:dyDescent="0.45">
      <c r="B340" s="7"/>
      <c r="C340" s="351"/>
      <c r="D340" s="361"/>
      <c r="E340" s="361"/>
      <c r="F340" s="361"/>
      <c r="G340" s="361"/>
      <c r="H340" s="316" t="s">
        <v>53</v>
      </c>
      <c r="I340" s="320" t="str">
        <f t="shared" si="9"/>
        <v/>
      </c>
      <c r="J340" s="231"/>
      <c r="K340" s="231"/>
      <c r="L340" s="231"/>
      <c r="M340" s="231"/>
      <c r="N340" s="431"/>
      <c r="O340" s="530"/>
      <c r="P340" s="9"/>
      <c r="Q340" s="28"/>
    </row>
    <row r="341" spans="2:17" x14ac:dyDescent="0.45">
      <c r="B341" s="7"/>
      <c r="C341" s="351"/>
      <c r="D341" s="361"/>
      <c r="E341" s="361"/>
      <c r="F341" s="361"/>
      <c r="G341" s="361"/>
      <c r="H341" s="316" t="s">
        <v>54</v>
      </c>
      <c r="I341" s="320" t="str">
        <f t="shared" si="9"/>
        <v/>
      </c>
      <c r="J341" s="231"/>
      <c r="K341" s="231"/>
      <c r="L341" s="231"/>
      <c r="M341" s="231"/>
      <c r="N341" s="431"/>
      <c r="O341" s="530"/>
      <c r="P341" s="9"/>
      <c r="Q341" s="28"/>
    </row>
    <row r="342" spans="2:17" x14ac:dyDescent="0.45">
      <c r="B342" s="7"/>
      <c r="C342" s="351"/>
      <c r="D342" s="361"/>
      <c r="E342" s="361"/>
      <c r="F342" s="361"/>
      <c r="G342" s="361"/>
      <c r="H342" s="316" t="s">
        <v>55</v>
      </c>
      <c r="I342" s="320" t="str">
        <f t="shared" si="9"/>
        <v/>
      </c>
      <c r="J342" s="231"/>
      <c r="K342" s="231"/>
      <c r="L342" s="231"/>
      <c r="M342" s="231"/>
      <c r="N342" s="431"/>
      <c r="O342" s="530"/>
      <c r="P342" s="9"/>
      <c r="Q342" s="28"/>
    </row>
    <row r="343" spans="2:17" x14ac:dyDescent="0.45">
      <c r="B343" s="7"/>
      <c r="C343" s="351"/>
      <c r="D343" s="361"/>
      <c r="E343" s="361"/>
      <c r="F343" s="361"/>
      <c r="G343" s="361"/>
      <c r="H343" s="316" t="s">
        <v>140</v>
      </c>
      <c r="I343" s="320" t="str">
        <f t="shared" si="9"/>
        <v/>
      </c>
      <c r="J343" s="231"/>
      <c r="K343" s="231"/>
      <c r="L343" s="231"/>
      <c r="M343" s="231"/>
      <c r="N343" s="431"/>
      <c r="O343" s="530"/>
      <c r="P343" s="9"/>
      <c r="Q343" s="28"/>
    </row>
    <row r="344" spans="2:17" x14ac:dyDescent="0.45">
      <c r="B344" s="7"/>
      <c r="C344" s="351"/>
      <c r="D344" s="361"/>
      <c r="E344" s="361"/>
      <c r="F344" s="361"/>
      <c r="G344" s="361"/>
      <c r="H344" s="316" t="s">
        <v>141</v>
      </c>
      <c r="I344" s="320" t="str">
        <f t="shared" si="9"/>
        <v/>
      </c>
      <c r="J344" s="231"/>
      <c r="K344" s="231"/>
      <c r="L344" s="231"/>
      <c r="M344" s="231"/>
      <c r="N344" s="431"/>
      <c r="O344" s="530"/>
      <c r="P344" s="9"/>
      <c r="Q344" s="28"/>
    </row>
    <row r="345" spans="2:17" x14ac:dyDescent="0.45">
      <c r="B345" s="7"/>
      <c r="C345" s="351"/>
      <c r="D345" s="361"/>
      <c r="E345" s="361"/>
      <c r="F345" s="361"/>
      <c r="G345" s="361"/>
      <c r="H345" s="316" t="s">
        <v>142</v>
      </c>
      <c r="I345" s="320" t="str">
        <f t="shared" si="9"/>
        <v/>
      </c>
      <c r="J345" s="231"/>
      <c r="K345" s="231"/>
      <c r="L345" s="231"/>
      <c r="M345" s="231"/>
      <c r="N345" s="431"/>
      <c r="O345" s="530"/>
      <c r="P345" s="9"/>
      <c r="Q345" s="28"/>
    </row>
    <row r="346" spans="2:17" x14ac:dyDescent="0.45">
      <c r="B346" s="7"/>
      <c r="C346" s="351"/>
      <c r="D346" s="361"/>
      <c r="E346" s="361"/>
      <c r="F346" s="361"/>
      <c r="G346" s="361"/>
      <c r="H346" s="316" t="s">
        <v>143</v>
      </c>
      <c r="I346" s="320" t="str">
        <f t="shared" si="9"/>
        <v/>
      </c>
      <c r="J346" s="231"/>
      <c r="K346" s="231"/>
      <c r="L346" s="231"/>
      <c r="M346" s="231"/>
      <c r="N346" s="431"/>
      <c r="O346" s="530"/>
      <c r="P346" s="9"/>
      <c r="Q346" s="28"/>
    </row>
    <row r="347" spans="2:17" x14ac:dyDescent="0.45">
      <c r="B347" s="7"/>
      <c r="C347" s="351"/>
      <c r="D347" s="361"/>
      <c r="E347" s="361"/>
      <c r="F347" s="361"/>
      <c r="G347" s="361"/>
      <c r="H347" s="316" t="s">
        <v>144</v>
      </c>
      <c r="I347" s="320" t="str">
        <f t="shared" si="9"/>
        <v/>
      </c>
      <c r="J347" s="231"/>
      <c r="K347" s="231"/>
      <c r="L347" s="231"/>
      <c r="M347" s="231"/>
      <c r="N347" s="431"/>
      <c r="O347" s="530"/>
      <c r="P347" s="9"/>
      <c r="Q347" s="28"/>
    </row>
    <row r="348" spans="2:17" x14ac:dyDescent="0.45">
      <c r="B348" s="7"/>
      <c r="C348" s="351"/>
      <c r="D348" s="361"/>
      <c r="E348" s="361"/>
      <c r="F348" s="361"/>
      <c r="G348" s="361"/>
      <c r="H348" s="316" t="s">
        <v>145</v>
      </c>
      <c r="I348" s="320" t="str">
        <f t="shared" si="9"/>
        <v/>
      </c>
      <c r="J348" s="231"/>
      <c r="K348" s="231"/>
      <c r="L348" s="231"/>
      <c r="M348" s="231"/>
      <c r="N348" s="431"/>
      <c r="O348" s="530"/>
      <c r="P348" s="9"/>
      <c r="Q348" s="28"/>
    </row>
    <row r="349" spans="2:17" x14ac:dyDescent="0.45">
      <c r="B349" s="7"/>
      <c r="C349" s="351"/>
      <c r="D349" s="361"/>
      <c r="E349" s="361"/>
      <c r="F349" s="361"/>
      <c r="G349" s="361"/>
      <c r="H349" s="316" t="s">
        <v>146</v>
      </c>
      <c r="I349" s="320" t="str">
        <f t="shared" si="9"/>
        <v/>
      </c>
      <c r="J349" s="231"/>
      <c r="K349" s="231"/>
      <c r="L349" s="231"/>
      <c r="M349" s="231"/>
      <c r="N349" s="431"/>
      <c r="O349" s="530"/>
      <c r="P349" s="9"/>
      <c r="Q349" s="28"/>
    </row>
    <row r="350" spans="2:17" x14ac:dyDescent="0.45">
      <c r="B350" s="7"/>
      <c r="C350" s="351"/>
      <c r="D350" s="361"/>
      <c r="E350" s="361"/>
      <c r="F350" s="361"/>
      <c r="G350" s="361"/>
      <c r="H350" s="316" t="s">
        <v>147</v>
      </c>
      <c r="I350" s="320" t="str">
        <f t="shared" si="9"/>
        <v/>
      </c>
      <c r="J350" s="231"/>
      <c r="K350" s="231"/>
      <c r="L350" s="231"/>
      <c r="M350" s="231"/>
      <c r="N350" s="431"/>
      <c r="O350" s="530"/>
      <c r="P350" s="9"/>
      <c r="Q350" s="28"/>
    </row>
    <row r="351" spans="2:17" x14ac:dyDescent="0.45">
      <c r="B351" s="7"/>
      <c r="C351" s="351"/>
      <c r="D351" s="361"/>
      <c r="E351" s="361"/>
      <c r="F351" s="361"/>
      <c r="G351" s="361"/>
      <c r="H351" s="316" t="s">
        <v>148</v>
      </c>
      <c r="I351" s="320" t="str">
        <f t="shared" si="9"/>
        <v/>
      </c>
      <c r="J351" s="231"/>
      <c r="K351" s="231"/>
      <c r="L351" s="231"/>
      <c r="M351" s="231"/>
      <c r="N351" s="431"/>
      <c r="O351" s="530"/>
      <c r="P351" s="9"/>
      <c r="Q351" s="28"/>
    </row>
    <row r="352" spans="2:17" x14ac:dyDescent="0.45">
      <c r="B352" s="7"/>
      <c r="C352" s="351"/>
      <c r="D352" s="361"/>
      <c r="E352" s="361"/>
      <c r="F352" s="361"/>
      <c r="G352" s="361"/>
      <c r="H352" s="316" t="s">
        <v>149</v>
      </c>
      <c r="I352" s="320" t="str">
        <f t="shared" si="9"/>
        <v/>
      </c>
      <c r="J352" s="231"/>
      <c r="K352" s="231"/>
      <c r="L352" s="231"/>
      <c r="M352" s="231"/>
      <c r="N352" s="431"/>
      <c r="O352" s="530"/>
      <c r="P352" s="9"/>
      <c r="Q352" s="28"/>
    </row>
    <row r="353" spans="2:17" x14ac:dyDescent="0.45">
      <c r="B353" s="7"/>
      <c r="C353" s="351"/>
      <c r="D353" s="361"/>
      <c r="E353" s="361"/>
      <c r="F353" s="361"/>
      <c r="G353" s="361"/>
      <c r="H353" s="316" t="s">
        <v>268</v>
      </c>
      <c r="I353" s="320" t="str">
        <f t="shared" si="9"/>
        <v/>
      </c>
      <c r="J353" s="231"/>
      <c r="K353" s="231"/>
      <c r="L353" s="231"/>
      <c r="M353" s="231"/>
      <c r="N353" s="431"/>
      <c r="O353" s="530"/>
      <c r="P353" s="9"/>
      <c r="Q353" s="28"/>
    </row>
    <row r="354" spans="2:17" x14ac:dyDescent="0.45">
      <c r="B354" s="7"/>
      <c r="C354" s="351"/>
      <c r="D354" s="361"/>
      <c r="E354" s="361"/>
      <c r="F354" s="361"/>
      <c r="G354" s="361"/>
      <c r="H354" s="316" t="s">
        <v>269</v>
      </c>
      <c r="I354" s="320" t="str">
        <f t="shared" si="9"/>
        <v/>
      </c>
      <c r="J354" s="231"/>
      <c r="K354" s="231"/>
      <c r="L354" s="231"/>
      <c r="M354" s="231"/>
      <c r="N354" s="431"/>
      <c r="O354" s="530"/>
      <c r="P354" s="9"/>
      <c r="Q354" s="28"/>
    </row>
    <row r="355" spans="2:17" x14ac:dyDescent="0.45">
      <c r="B355" s="7"/>
      <c r="C355" s="351"/>
      <c r="D355" s="361"/>
      <c r="E355" s="361"/>
      <c r="F355" s="361"/>
      <c r="G355" s="361"/>
      <c r="H355" s="316" t="s">
        <v>270</v>
      </c>
      <c r="I355" s="320" t="str">
        <f t="shared" si="9"/>
        <v/>
      </c>
      <c r="J355" s="231"/>
      <c r="K355" s="231"/>
      <c r="L355" s="231"/>
      <c r="M355" s="231"/>
      <c r="N355" s="431"/>
      <c r="O355" s="530"/>
      <c r="P355" s="9"/>
      <c r="Q355" s="28"/>
    </row>
    <row r="356" spans="2:17" x14ac:dyDescent="0.45">
      <c r="B356" s="7"/>
      <c r="C356" s="351"/>
      <c r="D356" s="361"/>
      <c r="E356" s="361"/>
      <c r="F356" s="361"/>
      <c r="G356" s="361"/>
      <c r="H356" s="316" t="s">
        <v>271</v>
      </c>
      <c r="I356" s="320" t="str">
        <f t="shared" si="9"/>
        <v/>
      </c>
      <c r="J356" s="231"/>
      <c r="K356" s="231"/>
      <c r="L356" s="231"/>
      <c r="M356" s="231"/>
      <c r="N356" s="431"/>
      <c r="O356" s="530"/>
      <c r="P356" s="9"/>
      <c r="Q356" s="28"/>
    </row>
    <row r="357" spans="2:17" x14ac:dyDescent="0.45">
      <c r="B357" s="7"/>
      <c r="C357" s="351"/>
      <c r="D357" s="361"/>
      <c r="E357" s="361"/>
      <c r="F357" s="361"/>
      <c r="G357" s="361"/>
      <c r="H357" s="316" t="s">
        <v>272</v>
      </c>
      <c r="I357" s="320" t="str">
        <f t="shared" si="9"/>
        <v/>
      </c>
      <c r="J357" s="231"/>
      <c r="K357" s="231"/>
      <c r="L357" s="231"/>
      <c r="M357" s="231"/>
      <c r="N357" s="431"/>
      <c r="O357" s="530"/>
      <c r="P357" s="9"/>
      <c r="Q357" s="28"/>
    </row>
    <row r="358" spans="2:17" x14ac:dyDescent="0.45">
      <c r="B358" s="7"/>
      <c r="C358" s="351"/>
      <c r="D358" s="361"/>
      <c r="E358" s="361"/>
      <c r="F358" s="361"/>
      <c r="G358" s="361"/>
      <c r="H358" s="316" t="s">
        <v>273</v>
      </c>
      <c r="I358" s="320" t="str">
        <f t="shared" si="9"/>
        <v/>
      </c>
      <c r="J358" s="231"/>
      <c r="K358" s="231"/>
      <c r="L358" s="231"/>
      <c r="M358" s="231"/>
      <c r="N358" s="431"/>
      <c r="O358" s="530"/>
      <c r="P358" s="9"/>
      <c r="Q358" s="28"/>
    </row>
    <row r="359" spans="2:17" x14ac:dyDescent="0.45">
      <c r="B359" s="7"/>
      <c r="C359" s="351"/>
      <c r="D359" s="361"/>
      <c r="E359" s="361"/>
      <c r="F359" s="361"/>
      <c r="G359" s="361"/>
      <c r="H359" s="316" t="s">
        <v>274</v>
      </c>
      <c r="I359" s="320" t="str">
        <f t="shared" si="9"/>
        <v/>
      </c>
      <c r="J359" s="231"/>
      <c r="K359" s="231"/>
      <c r="L359" s="231"/>
      <c r="M359" s="231"/>
      <c r="N359" s="431"/>
      <c r="O359" s="530"/>
      <c r="P359" s="9"/>
      <c r="Q359" s="28"/>
    </row>
    <row r="360" spans="2:17" x14ac:dyDescent="0.45">
      <c r="B360" s="7"/>
      <c r="C360" s="351"/>
      <c r="D360" s="361"/>
      <c r="E360" s="361"/>
      <c r="F360" s="361"/>
      <c r="G360" s="361"/>
      <c r="H360" s="316" t="s">
        <v>275</v>
      </c>
      <c r="I360" s="320" t="str">
        <f t="shared" si="9"/>
        <v/>
      </c>
      <c r="J360" s="231"/>
      <c r="K360" s="231"/>
      <c r="L360" s="231"/>
      <c r="M360" s="231"/>
      <c r="N360" s="431"/>
      <c r="O360" s="530"/>
      <c r="P360" s="9"/>
      <c r="Q360" s="28"/>
    </row>
    <row r="361" spans="2:17" x14ac:dyDescent="0.45">
      <c r="B361" s="7"/>
      <c r="C361" s="351"/>
      <c r="D361" s="361"/>
      <c r="E361" s="361"/>
      <c r="F361" s="361"/>
      <c r="G361" s="361"/>
      <c r="H361" s="316" t="s">
        <v>276</v>
      </c>
      <c r="I361" s="320" t="str">
        <f t="shared" si="9"/>
        <v/>
      </c>
      <c r="J361" s="231"/>
      <c r="K361" s="231"/>
      <c r="L361" s="231"/>
      <c r="M361" s="231"/>
      <c r="N361" s="431"/>
      <c r="O361" s="530"/>
      <c r="P361" s="9"/>
      <c r="Q361" s="28"/>
    </row>
    <row r="362" spans="2:17" x14ac:dyDescent="0.45">
      <c r="B362" s="7"/>
      <c r="C362" s="351"/>
      <c r="D362" s="361"/>
      <c r="E362" s="361"/>
      <c r="F362" s="361"/>
      <c r="G362" s="361"/>
      <c r="H362" s="316" t="s">
        <v>277</v>
      </c>
      <c r="I362" s="320" t="str">
        <f t="shared" si="9"/>
        <v/>
      </c>
      <c r="J362" s="231"/>
      <c r="K362" s="231"/>
      <c r="L362" s="231"/>
      <c r="M362" s="231"/>
      <c r="N362" s="431"/>
      <c r="O362" s="530"/>
      <c r="P362" s="9"/>
      <c r="Q362" s="28"/>
    </row>
    <row r="363" spans="2:17" x14ac:dyDescent="0.45">
      <c r="B363" s="7"/>
      <c r="C363" s="351"/>
      <c r="D363" s="361"/>
      <c r="E363" s="361"/>
      <c r="F363" s="361"/>
      <c r="G363" s="361"/>
      <c r="H363" s="316" t="s">
        <v>278</v>
      </c>
      <c r="I363" s="320" t="str">
        <f t="shared" si="9"/>
        <v/>
      </c>
      <c r="J363" s="231"/>
      <c r="K363" s="231"/>
      <c r="L363" s="231"/>
      <c r="M363" s="231"/>
      <c r="N363" s="431"/>
      <c r="O363" s="530"/>
      <c r="P363" s="9"/>
      <c r="Q363" s="28"/>
    </row>
    <row r="364" spans="2:17" x14ac:dyDescent="0.45">
      <c r="B364" s="7"/>
      <c r="C364" s="351"/>
      <c r="D364" s="361"/>
      <c r="E364" s="361"/>
      <c r="F364" s="361"/>
      <c r="G364" s="361"/>
      <c r="H364" s="316" t="s">
        <v>279</v>
      </c>
      <c r="I364" s="320" t="str">
        <f t="shared" si="9"/>
        <v/>
      </c>
      <c r="J364" s="231"/>
      <c r="K364" s="231"/>
      <c r="L364" s="231"/>
      <c r="M364" s="231"/>
      <c r="N364" s="431"/>
      <c r="O364" s="530"/>
      <c r="P364" s="9"/>
      <c r="Q364" s="28"/>
    </row>
    <row r="365" spans="2:17" x14ac:dyDescent="0.45">
      <c r="B365" s="7"/>
      <c r="C365" s="351"/>
      <c r="D365" s="361"/>
      <c r="E365" s="361"/>
      <c r="F365" s="361"/>
      <c r="G365" s="361"/>
      <c r="H365" s="316" t="s">
        <v>280</v>
      </c>
      <c r="I365" s="320" t="str">
        <f t="shared" si="9"/>
        <v/>
      </c>
      <c r="J365" s="231"/>
      <c r="K365" s="231"/>
      <c r="L365" s="231"/>
      <c r="M365" s="231"/>
      <c r="N365" s="431"/>
      <c r="O365" s="530"/>
      <c r="P365" s="9"/>
      <c r="Q365" s="28"/>
    </row>
    <row r="366" spans="2:17" x14ac:dyDescent="0.45">
      <c r="B366" s="7"/>
      <c r="C366" s="351"/>
      <c r="D366" s="361"/>
      <c r="E366" s="361"/>
      <c r="F366" s="361"/>
      <c r="G366" s="361"/>
      <c r="H366" s="316" t="s">
        <v>281</v>
      </c>
      <c r="I366" s="320" t="str">
        <f t="shared" si="9"/>
        <v/>
      </c>
      <c r="J366" s="231"/>
      <c r="K366" s="231"/>
      <c r="L366" s="231"/>
      <c r="M366" s="231"/>
      <c r="N366" s="431"/>
      <c r="O366" s="530"/>
      <c r="P366" s="9"/>
      <c r="Q366" s="28"/>
    </row>
    <row r="367" spans="2:17" ht="15.6" thickBot="1" x14ac:dyDescent="0.5">
      <c r="B367" s="7"/>
      <c r="C367" s="352"/>
      <c r="D367" s="362"/>
      <c r="E367" s="362"/>
      <c r="F367" s="362"/>
      <c r="G367" s="362"/>
      <c r="H367" s="310" t="s">
        <v>282</v>
      </c>
      <c r="I367" s="320" t="str">
        <f t="shared" si="9"/>
        <v/>
      </c>
      <c r="J367" s="231"/>
      <c r="K367" s="231"/>
      <c r="L367" s="231"/>
      <c r="M367" s="231"/>
      <c r="N367" s="432"/>
      <c r="O367" s="531"/>
      <c r="P367" s="9"/>
      <c r="Q367" s="28"/>
    </row>
    <row r="368" spans="2:17" x14ac:dyDescent="0.45">
      <c r="B368" s="7"/>
      <c r="C368" s="350" t="str">
        <f>IF($A$1&gt;10,11,"")</f>
        <v/>
      </c>
      <c r="D368" s="360" t="str">
        <f>IF('1'!D23&lt;&gt;"",'1'!D23,"")</f>
        <v/>
      </c>
      <c r="E368" s="360" t="str">
        <f>IF('1'!E23&lt;&gt;"",'1'!E23,"")&amp;CHAR(10)&amp;IF('1'!F23&lt;&gt;"",'1'!F23,"")&amp;CHAR(10)&amp;IF('1'!G23&lt;&gt;"",'1'!G23,"")&amp;CHAR(10)&amp;IF('1'!H23&lt;&gt;"",'1'!H23,"")&amp;CHAR(10)&amp;IF('1'!I23&lt;&gt;"",'1'!I23,"")</f>
        <v xml:space="preserve">
</v>
      </c>
      <c r="F368" s="360" t="str">
        <f>IF('3'!G68="[選択]","","【A】"&amp;'3'!G68&amp;"（"&amp;'3'!H69&amp;"）"&amp;CHAR(10))&amp;IF('3'!I68="[選択]","","【B】"&amp;'3'!I68&amp;"（"&amp;'3'!J69&amp;"）"&amp;CHAR(10))&amp;IF('3'!K68="実施済","【C】"&amp;'3'!K68&amp;"（"&amp;'3'!L69&amp;"）"&amp;CHAR(10),"")&amp;IF('3'!M68="実施済","【D】"&amp;'3'!M68&amp;"（"&amp;'3'!N69&amp;"）"&amp;CHAR(10),"")</f>
        <v/>
      </c>
      <c r="G368" s="360" t="str">
        <f>IF('4'!G69="[選択]","","【a】"&amp;'4'!G69&amp;"（"&amp;'4'!H70&amp;"）"&amp;CHAR(10))&amp;IF('4'!I69="[選択]","","【b】"&amp;'4'!I69&amp;"（"&amp;'4'!J70&amp;"）"&amp;CHAR(10))&amp;IF('4'!K69="[選択]","","【c】"&amp;'4'!K69&amp;"（"&amp;'4'!L70&amp;"）"&amp;CHAR(10))&amp;IF('4'!M69="[選択]","","【d】"&amp;'4'!M69&amp;"（"&amp;'4'!N70&amp;"）"&amp;CHAR(10))&amp;IF('4'!O69="[選択]","","【e】"&amp;'4'!O69&amp;"（"&amp;'4'!P70&amp;"）"&amp;CHAR(10))&amp;IF('4'!Q69="[選択]","","【f】"&amp;'4'!Q69&amp;"（"&amp;'4'!R70&amp;"）"&amp;CHAR(10))&amp;IF('4'!S69="[選択]","","【g】"&amp;'4'!S69&amp;"（"&amp;'4'!T70&amp;"）"&amp;CHAR(10))&amp;IF('4'!U69="[選択]","","【h】"&amp;'4'!U69&amp;"（"&amp;'4'!V70&amp;"）")</f>
        <v/>
      </c>
      <c r="H368" s="309" t="s">
        <v>46</v>
      </c>
      <c r="I368" s="319" t="str">
        <f>IF(AX1&lt;&gt;"",AX1,"")</f>
        <v/>
      </c>
      <c r="J368" s="230"/>
      <c r="K368" s="230"/>
      <c r="L368" s="230"/>
      <c r="M368" s="230"/>
      <c r="N368" s="429" t="str">
        <f>'4'!X69</f>
        <v>[選択]</v>
      </c>
      <c r="O368" s="529" t="str">
        <f>IF(N368="（a）",$S$38,IF(N368="（b）",$S$39, IF(N368="（c）",$S$40, IF(N368="（d）",$S$41,""))))</f>
        <v/>
      </c>
      <c r="P368" s="9"/>
      <c r="Q368" s="28"/>
    </row>
    <row r="369" spans="2:17" x14ac:dyDescent="0.45">
      <c r="B369" s="7"/>
      <c r="C369" s="351"/>
      <c r="D369" s="361"/>
      <c r="E369" s="361"/>
      <c r="F369" s="361"/>
      <c r="G369" s="361"/>
      <c r="H369" s="316" t="s">
        <v>47</v>
      </c>
      <c r="I369" s="320" t="str">
        <f>IF(AX2&lt;&gt;"",AX2,"")</f>
        <v/>
      </c>
      <c r="J369" s="231"/>
      <c r="K369" s="231"/>
      <c r="L369" s="231"/>
      <c r="M369" s="231"/>
      <c r="N369" s="431"/>
      <c r="O369" s="530"/>
      <c r="P369" s="9"/>
      <c r="Q369" s="28"/>
    </row>
    <row r="370" spans="2:17" x14ac:dyDescent="0.45">
      <c r="B370" s="7"/>
      <c r="C370" s="351"/>
      <c r="D370" s="361"/>
      <c r="E370" s="361"/>
      <c r="F370" s="361"/>
      <c r="G370" s="361"/>
      <c r="H370" s="316" t="s">
        <v>48</v>
      </c>
      <c r="I370" s="320" t="str">
        <f>IF(AX3&lt;&gt;"",AX3,"")</f>
        <v/>
      </c>
      <c r="J370" s="231"/>
      <c r="K370" s="231"/>
      <c r="L370" s="231"/>
      <c r="M370" s="231"/>
      <c r="N370" s="431"/>
      <c r="O370" s="530"/>
      <c r="P370" s="56"/>
    </row>
    <row r="371" spans="2:17" x14ac:dyDescent="0.45">
      <c r="B371" s="77"/>
      <c r="C371" s="351"/>
      <c r="D371" s="361"/>
      <c r="E371" s="361"/>
      <c r="F371" s="361"/>
      <c r="G371" s="361"/>
      <c r="H371" s="316" t="s">
        <v>49</v>
      </c>
      <c r="I371" s="320" t="str">
        <f t="shared" ref="I371:I402" si="10">IF(AX4&lt;&gt;"",AX4,"")</f>
        <v/>
      </c>
      <c r="J371" s="231"/>
      <c r="K371" s="231"/>
      <c r="L371" s="231"/>
      <c r="M371" s="231"/>
      <c r="N371" s="431"/>
      <c r="O371" s="530"/>
      <c r="P371" s="56"/>
    </row>
    <row r="372" spans="2:17" x14ac:dyDescent="0.45">
      <c r="B372" s="7"/>
      <c r="C372" s="351"/>
      <c r="D372" s="361"/>
      <c r="E372" s="361"/>
      <c r="F372" s="361"/>
      <c r="G372" s="361"/>
      <c r="H372" s="316" t="s">
        <v>50</v>
      </c>
      <c r="I372" s="320" t="str">
        <f t="shared" si="10"/>
        <v/>
      </c>
      <c r="J372" s="231"/>
      <c r="K372" s="231"/>
      <c r="L372" s="231"/>
      <c r="M372" s="231"/>
      <c r="N372" s="431"/>
      <c r="O372" s="530"/>
      <c r="P372" s="9"/>
    </row>
    <row r="373" spans="2:17" x14ac:dyDescent="0.45">
      <c r="B373" s="7"/>
      <c r="C373" s="351"/>
      <c r="D373" s="361"/>
      <c r="E373" s="361"/>
      <c r="F373" s="361"/>
      <c r="G373" s="361"/>
      <c r="H373" s="316" t="s">
        <v>51</v>
      </c>
      <c r="I373" s="320" t="str">
        <f t="shared" si="10"/>
        <v/>
      </c>
      <c r="J373" s="231"/>
      <c r="K373" s="231"/>
      <c r="L373" s="231"/>
      <c r="M373" s="231"/>
      <c r="N373" s="431"/>
      <c r="O373" s="530"/>
      <c r="P373" s="9"/>
    </row>
    <row r="374" spans="2:17" x14ac:dyDescent="0.45">
      <c r="B374" s="7"/>
      <c r="C374" s="351"/>
      <c r="D374" s="361"/>
      <c r="E374" s="361"/>
      <c r="F374" s="361"/>
      <c r="G374" s="361"/>
      <c r="H374" s="316" t="s">
        <v>52</v>
      </c>
      <c r="I374" s="320" t="str">
        <f t="shared" si="10"/>
        <v/>
      </c>
      <c r="J374" s="231"/>
      <c r="K374" s="231"/>
      <c r="L374" s="231"/>
      <c r="M374" s="231"/>
      <c r="N374" s="431"/>
      <c r="O374" s="530"/>
      <c r="P374" s="9"/>
    </row>
    <row r="375" spans="2:17" x14ac:dyDescent="0.45">
      <c r="B375" s="7"/>
      <c r="C375" s="351"/>
      <c r="D375" s="361"/>
      <c r="E375" s="361"/>
      <c r="F375" s="361"/>
      <c r="G375" s="361"/>
      <c r="H375" s="316" t="s">
        <v>53</v>
      </c>
      <c r="I375" s="320" t="str">
        <f t="shared" si="10"/>
        <v/>
      </c>
      <c r="J375" s="231"/>
      <c r="K375" s="231"/>
      <c r="L375" s="231"/>
      <c r="M375" s="231"/>
      <c r="N375" s="431"/>
      <c r="O375" s="530"/>
      <c r="P375" s="9"/>
    </row>
    <row r="376" spans="2:17" x14ac:dyDescent="0.45">
      <c r="B376" s="7"/>
      <c r="C376" s="351"/>
      <c r="D376" s="361"/>
      <c r="E376" s="361"/>
      <c r="F376" s="361"/>
      <c r="G376" s="361"/>
      <c r="H376" s="316" t="s">
        <v>54</v>
      </c>
      <c r="I376" s="320" t="str">
        <f t="shared" si="10"/>
        <v/>
      </c>
      <c r="J376" s="231"/>
      <c r="K376" s="231"/>
      <c r="L376" s="231"/>
      <c r="M376" s="231"/>
      <c r="N376" s="431"/>
      <c r="O376" s="530"/>
      <c r="P376" s="9"/>
    </row>
    <row r="377" spans="2:17" x14ac:dyDescent="0.45">
      <c r="B377" s="7"/>
      <c r="C377" s="351"/>
      <c r="D377" s="361"/>
      <c r="E377" s="361"/>
      <c r="F377" s="361"/>
      <c r="G377" s="361"/>
      <c r="H377" s="316" t="s">
        <v>55</v>
      </c>
      <c r="I377" s="320" t="str">
        <f t="shared" si="10"/>
        <v/>
      </c>
      <c r="J377" s="231"/>
      <c r="K377" s="231"/>
      <c r="L377" s="231"/>
      <c r="M377" s="231"/>
      <c r="N377" s="431"/>
      <c r="O377" s="530"/>
      <c r="P377" s="9"/>
    </row>
    <row r="378" spans="2:17" x14ac:dyDescent="0.45">
      <c r="B378" s="7"/>
      <c r="C378" s="351"/>
      <c r="D378" s="361"/>
      <c r="E378" s="361"/>
      <c r="F378" s="361"/>
      <c r="G378" s="361"/>
      <c r="H378" s="316" t="s">
        <v>140</v>
      </c>
      <c r="I378" s="320" t="str">
        <f t="shared" si="10"/>
        <v/>
      </c>
      <c r="J378" s="231"/>
      <c r="K378" s="231"/>
      <c r="L378" s="231"/>
      <c r="M378" s="231"/>
      <c r="N378" s="431"/>
      <c r="O378" s="530"/>
      <c r="P378" s="9"/>
    </row>
    <row r="379" spans="2:17" x14ac:dyDescent="0.45">
      <c r="B379" s="7"/>
      <c r="C379" s="351"/>
      <c r="D379" s="361"/>
      <c r="E379" s="361"/>
      <c r="F379" s="361"/>
      <c r="G379" s="361"/>
      <c r="H379" s="316" t="s">
        <v>141</v>
      </c>
      <c r="I379" s="320" t="str">
        <f t="shared" si="10"/>
        <v/>
      </c>
      <c r="J379" s="231"/>
      <c r="K379" s="231"/>
      <c r="L379" s="231"/>
      <c r="M379" s="231"/>
      <c r="N379" s="431"/>
      <c r="O379" s="530"/>
      <c r="P379" s="9"/>
    </row>
    <row r="380" spans="2:17" x14ac:dyDescent="0.45">
      <c r="B380" s="7"/>
      <c r="C380" s="351"/>
      <c r="D380" s="361"/>
      <c r="E380" s="361"/>
      <c r="F380" s="361"/>
      <c r="G380" s="361"/>
      <c r="H380" s="316" t="s">
        <v>142</v>
      </c>
      <c r="I380" s="320" t="str">
        <f t="shared" si="10"/>
        <v/>
      </c>
      <c r="J380" s="231"/>
      <c r="K380" s="231"/>
      <c r="L380" s="231"/>
      <c r="M380" s="231"/>
      <c r="N380" s="431"/>
      <c r="O380" s="530"/>
      <c r="P380" s="9"/>
    </row>
    <row r="381" spans="2:17" x14ac:dyDescent="0.45">
      <c r="B381" s="7"/>
      <c r="C381" s="351"/>
      <c r="D381" s="361"/>
      <c r="E381" s="361"/>
      <c r="F381" s="361"/>
      <c r="G381" s="361"/>
      <c r="H381" s="316" t="s">
        <v>143</v>
      </c>
      <c r="I381" s="320" t="str">
        <f t="shared" si="10"/>
        <v/>
      </c>
      <c r="J381" s="231"/>
      <c r="K381" s="231"/>
      <c r="L381" s="231"/>
      <c r="M381" s="231"/>
      <c r="N381" s="431"/>
      <c r="O381" s="530"/>
      <c r="P381" s="9"/>
    </row>
    <row r="382" spans="2:17" x14ac:dyDescent="0.45">
      <c r="B382" s="7"/>
      <c r="C382" s="351"/>
      <c r="D382" s="361"/>
      <c r="E382" s="361"/>
      <c r="F382" s="361"/>
      <c r="G382" s="361"/>
      <c r="H382" s="316" t="s">
        <v>144</v>
      </c>
      <c r="I382" s="320" t="str">
        <f t="shared" si="10"/>
        <v/>
      </c>
      <c r="J382" s="231"/>
      <c r="K382" s="231"/>
      <c r="L382" s="231"/>
      <c r="M382" s="231"/>
      <c r="N382" s="431"/>
      <c r="O382" s="530"/>
      <c r="P382" s="9"/>
    </row>
    <row r="383" spans="2:17" x14ac:dyDescent="0.45">
      <c r="B383" s="7"/>
      <c r="C383" s="351"/>
      <c r="D383" s="361"/>
      <c r="E383" s="361"/>
      <c r="F383" s="361"/>
      <c r="G383" s="361"/>
      <c r="H383" s="316" t="s">
        <v>145</v>
      </c>
      <c r="I383" s="320" t="str">
        <f t="shared" si="10"/>
        <v/>
      </c>
      <c r="J383" s="231"/>
      <c r="K383" s="231"/>
      <c r="L383" s="231"/>
      <c r="M383" s="231"/>
      <c r="N383" s="431"/>
      <c r="O383" s="530"/>
      <c r="P383" s="9"/>
    </row>
    <row r="384" spans="2:17" x14ac:dyDescent="0.45">
      <c r="B384" s="7"/>
      <c r="C384" s="351"/>
      <c r="D384" s="361"/>
      <c r="E384" s="361"/>
      <c r="F384" s="361"/>
      <c r="G384" s="361"/>
      <c r="H384" s="316" t="s">
        <v>146</v>
      </c>
      <c r="I384" s="320" t="str">
        <f t="shared" si="10"/>
        <v/>
      </c>
      <c r="J384" s="231"/>
      <c r="K384" s="231"/>
      <c r="L384" s="231"/>
      <c r="M384" s="231"/>
      <c r="N384" s="431"/>
      <c r="O384" s="530"/>
      <c r="P384" s="9"/>
    </row>
    <row r="385" spans="2:16" x14ac:dyDescent="0.45">
      <c r="B385" s="7"/>
      <c r="C385" s="351"/>
      <c r="D385" s="361"/>
      <c r="E385" s="361"/>
      <c r="F385" s="361"/>
      <c r="G385" s="361"/>
      <c r="H385" s="316" t="s">
        <v>147</v>
      </c>
      <c r="I385" s="320" t="str">
        <f t="shared" si="10"/>
        <v/>
      </c>
      <c r="J385" s="231"/>
      <c r="K385" s="231"/>
      <c r="L385" s="231"/>
      <c r="M385" s="231"/>
      <c r="N385" s="431"/>
      <c r="O385" s="530"/>
      <c r="P385" s="9"/>
    </row>
    <row r="386" spans="2:16" x14ac:dyDescent="0.45">
      <c r="B386" s="7"/>
      <c r="C386" s="351"/>
      <c r="D386" s="361"/>
      <c r="E386" s="361"/>
      <c r="F386" s="361"/>
      <c r="G386" s="361"/>
      <c r="H386" s="316" t="s">
        <v>148</v>
      </c>
      <c r="I386" s="320" t="str">
        <f t="shared" si="10"/>
        <v/>
      </c>
      <c r="J386" s="231"/>
      <c r="K386" s="231"/>
      <c r="L386" s="231"/>
      <c r="M386" s="231"/>
      <c r="N386" s="431"/>
      <c r="O386" s="530"/>
      <c r="P386" s="9"/>
    </row>
    <row r="387" spans="2:16" x14ac:dyDescent="0.45">
      <c r="B387" s="7"/>
      <c r="C387" s="351"/>
      <c r="D387" s="361"/>
      <c r="E387" s="361"/>
      <c r="F387" s="361"/>
      <c r="G387" s="361"/>
      <c r="H387" s="316" t="s">
        <v>149</v>
      </c>
      <c r="I387" s="320" t="str">
        <f t="shared" si="10"/>
        <v/>
      </c>
      <c r="J387" s="231"/>
      <c r="K387" s="231"/>
      <c r="L387" s="231"/>
      <c r="M387" s="231"/>
      <c r="N387" s="431"/>
      <c r="O387" s="530"/>
      <c r="P387" s="9"/>
    </row>
    <row r="388" spans="2:16" x14ac:dyDescent="0.45">
      <c r="B388" s="7"/>
      <c r="C388" s="351"/>
      <c r="D388" s="361"/>
      <c r="E388" s="361"/>
      <c r="F388" s="361"/>
      <c r="G388" s="361"/>
      <c r="H388" s="316" t="s">
        <v>268</v>
      </c>
      <c r="I388" s="320" t="str">
        <f t="shared" si="10"/>
        <v/>
      </c>
      <c r="J388" s="231"/>
      <c r="K388" s="231"/>
      <c r="L388" s="231"/>
      <c r="M388" s="231"/>
      <c r="N388" s="431"/>
      <c r="O388" s="530"/>
      <c r="P388" s="9"/>
    </row>
    <row r="389" spans="2:16" x14ac:dyDescent="0.45">
      <c r="B389" s="7"/>
      <c r="C389" s="351"/>
      <c r="D389" s="361"/>
      <c r="E389" s="361"/>
      <c r="F389" s="361"/>
      <c r="G389" s="361"/>
      <c r="H389" s="316" t="s">
        <v>269</v>
      </c>
      <c r="I389" s="320" t="str">
        <f t="shared" si="10"/>
        <v/>
      </c>
      <c r="J389" s="231"/>
      <c r="K389" s="231"/>
      <c r="L389" s="231"/>
      <c r="M389" s="231"/>
      <c r="N389" s="431"/>
      <c r="O389" s="530"/>
      <c r="P389" s="9"/>
    </row>
    <row r="390" spans="2:16" x14ac:dyDescent="0.45">
      <c r="B390" s="7"/>
      <c r="C390" s="351"/>
      <c r="D390" s="361"/>
      <c r="E390" s="361"/>
      <c r="F390" s="361"/>
      <c r="G390" s="361"/>
      <c r="H390" s="316" t="s">
        <v>270</v>
      </c>
      <c r="I390" s="320" t="str">
        <f t="shared" si="10"/>
        <v/>
      </c>
      <c r="J390" s="231"/>
      <c r="K390" s="231"/>
      <c r="L390" s="231"/>
      <c r="M390" s="231"/>
      <c r="N390" s="431"/>
      <c r="O390" s="530"/>
      <c r="P390" s="9"/>
    </row>
    <row r="391" spans="2:16" x14ac:dyDescent="0.45">
      <c r="B391" s="7"/>
      <c r="C391" s="351"/>
      <c r="D391" s="361"/>
      <c r="E391" s="361"/>
      <c r="F391" s="361"/>
      <c r="G391" s="361"/>
      <c r="H391" s="316" t="s">
        <v>271</v>
      </c>
      <c r="I391" s="320" t="str">
        <f t="shared" si="10"/>
        <v/>
      </c>
      <c r="J391" s="231"/>
      <c r="K391" s="231"/>
      <c r="L391" s="231"/>
      <c r="M391" s="231"/>
      <c r="N391" s="431"/>
      <c r="O391" s="530"/>
      <c r="P391" s="9"/>
    </row>
    <row r="392" spans="2:16" x14ac:dyDescent="0.45">
      <c r="B392" s="7"/>
      <c r="C392" s="351"/>
      <c r="D392" s="361"/>
      <c r="E392" s="361"/>
      <c r="F392" s="361"/>
      <c r="G392" s="361"/>
      <c r="H392" s="316" t="s">
        <v>272</v>
      </c>
      <c r="I392" s="320" t="str">
        <f t="shared" si="10"/>
        <v/>
      </c>
      <c r="J392" s="231"/>
      <c r="K392" s="231"/>
      <c r="L392" s="231"/>
      <c r="M392" s="231"/>
      <c r="N392" s="431"/>
      <c r="O392" s="530"/>
      <c r="P392" s="9"/>
    </row>
    <row r="393" spans="2:16" x14ac:dyDescent="0.45">
      <c r="B393" s="7"/>
      <c r="C393" s="351"/>
      <c r="D393" s="361"/>
      <c r="E393" s="361"/>
      <c r="F393" s="361"/>
      <c r="G393" s="361"/>
      <c r="H393" s="316" t="s">
        <v>273</v>
      </c>
      <c r="I393" s="320" t="str">
        <f t="shared" si="10"/>
        <v/>
      </c>
      <c r="J393" s="231"/>
      <c r="K393" s="231"/>
      <c r="L393" s="231"/>
      <c r="M393" s="231"/>
      <c r="N393" s="431"/>
      <c r="O393" s="530"/>
      <c r="P393" s="9"/>
    </row>
    <row r="394" spans="2:16" x14ac:dyDescent="0.45">
      <c r="B394" s="7"/>
      <c r="C394" s="351"/>
      <c r="D394" s="361"/>
      <c r="E394" s="361"/>
      <c r="F394" s="361"/>
      <c r="G394" s="361"/>
      <c r="H394" s="316" t="s">
        <v>274</v>
      </c>
      <c r="I394" s="320" t="str">
        <f t="shared" si="10"/>
        <v/>
      </c>
      <c r="J394" s="231"/>
      <c r="K394" s="231"/>
      <c r="L394" s="231"/>
      <c r="M394" s="231"/>
      <c r="N394" s="431"/>
      <c r="O394" s="530"/>
      <c r="P394" s="9"/>
    </row>
    <row r="395" spans="2:16" x14ac:dyDescent="0.45">
      <c r="B395" s="7"/>
      <c r="C395" s="351"/>
      <c r="D395" s="361"/>
      <c r="E395" s="361"/>
      <c r="F395" s="361"/>
      <c r="G395" s="361"/>
      <c r="H395" s="316" t="s">
        <v>275</v>
      </c>
      <c r="I395" s="320" t="str">
        <f t="shared" si="10"/>
        <v/>
      </c>
      <c r="J395" s="231"/>
      <c r="K395" s="231"/>
      <c r="L395" s="231"/>
      <c r="M395" s="231"/>
      <c r="N395" s="431"/>
      <c r="O395" s="530"/>
      <c r="P395" s="9"/>
    </row>
    <row r="396" spans="2:16" x14ac:dyDescent="0.45">
      <c r="B396" s="7"/>
      <c r="C396" s="351"/>
      <c r="D396" s="361"/>
      <c r="E396" s="361"/>
      <c r="F396" s="361"/>
      <c r="G396" s="361"/>
      <c r="H396" s="316" t="s">
        <v>276</v>
      </c>
      <c r="I396" s="320" t="str">
        <f t="shared" si="10"/>
        <v/>
      </c>
      <c r="J396" s="231"/>
      <c r="K396" s="231"/>
      <c r="L396" s="231"/>
      <c r="M396" s="231"/>
      <c r="N396" s="431"/>
      <c r="O396" s="530"/>
      <c r="P396" s="9"/>
    </row>
    <row r="397" spans="2:16" x14ac:dyDescent="0.45">
      <c r="B397" s="7"/>
      <c r="C397" s="351"/>
      <c r="D397" s="361"/>
      <c r="E397" s="361"/>
      <c r="F397" s="361"/>
      <c r="G397" s="361"/>
      <c r="H397" s="316" t="s">
        <v>277</v>
      </c>
      <c r="I397" s="320" t="str">
        <f t="shared" si="10"/>
        <v/>
      </c>
      <c r="J397" s="231"/>
      <c r="K397" s="231"/>
      <c r="L397" s="231"/>
      <c r="M397" s="231"/>
      <c r="N397" s="431"/>
      <c r="O397" s="530"/>
      <c r="P397" s="9"/>
    </row>
    <row r="398" spans="2:16" x14ac:dyDescent="0.45">
      <c r="B398" s="7"/>
      <c r="C398" s="351"/>
      <c r="D398" s="361"/>
      <c r="E398" s="361"/>
      <c r="F398" s="361"/>
      <c r="G398" s="361"/>
      <c r="H398" s="316" t="s">
        <v>278</v>
      </c>
      <c r="I398" s="320" t="str">
        <f t="shared" si="10"/>
        <v/>
      </c>
      <c r="J398" s="231"/>
      <c r="K398" s="231"/>
      <c r="L398" s="231"/>
      <c r="M398" s="231"/>
      <c r="N398" s="431"/>
      <c r="O398" s="530"/>
      <c r="P398" s="9"/>
    </row>
    <row r="399" spans="2:16" x14ac:dyDescent="0.45">
      <c r="B399" s="7"/>
      <c r="C399" s="351"/>
      <c r="D399" s="361"/>
      <c r="E399" s="361"/>
      <c r="F399" s="361"/>
      <c r="G399" s="361"/>
      <c r="H399" s="316" t="s">
        <v>279</v>
      </c>
      <c r="I399" s="320" t="str">
        <f t="shared" si="10"/>
        <v/>
      </c>
      <c r="J399" s="231"/>
      <c r="K399" s="231"/>
      <c r="L399" s="231"/>
      <c r="M399" s="231"/>
      <c r="N399" s="431"/>
      <c r="O399" s="530"/>
      <c r="P399" s="9"/>
    </row>
    <row r="400" spans="2:16" x14ac:dyDescent="0.45">
      <c r="B400" s="7"/>
      <c r="C400" s="351"/>
      <c r="D400" s="361"/>
      <c r="E400" s="361"/>
      <c r="F400" s="361"/>
      <c r="G400" s="361"/>
      <c r="H400" s="316" t="s">
        <v>280</v>
      </c>
      <c r="I400" s="320" t="str">
        <f t="shared" si="10"/>
        <v/>
      </c>
      <c r="J400" s="231"/>
      <c r="K400" s="231"/>
      <c r="L400" s="231"/>
      <c r="M400" s="231"/>
      <c r="N400" s="431"/>
      <c r="O400" s="530"/>
      <c r="P400" s="9"/>
    </row>
    <row r="401" spans="2:16" x14ac:dyDescent="0.45">
      <c r="B401" s="7"/>
      <c r="C401" s="351"/>
      <c r="D401" s="361"/>
      <c r="E401" s="361"/>
      <c r="F401" s="361"/>
      <c r="G401" s="361"/>
      <c r="H401" s="316" t="s">
        <v>281</v>
      </c>
      <c r="I401" s="320" t="str">
        <f t="shared" si="10"/>
        <v/>
      </c>
      <c r="J401" s="231"/>
      <c r="K401" s="231"/>
      <c r="L401" s="231"/>
      <c r="M401" s="231"/>
      <c r="N401" s="431"/>
      <c r="O401" s="530"/>
      <c r="P401" s="9"/>
    </row>
    <row r="402" spans="2:16" ht="15.6" thickBot="1" x14ac:dyDescent="0.5">
      <c r="B402" s="7"/>
      <c r="C402" s="352"/>
      <c r="D402" s="362"/>
      <c r="E402" s="362"/>
      <c r="F402" s="362"/>
      <c r="G402" s="362"/>
      <c r="H402" s="310" t="s">
        <v>282</v>
      </c>
      <c r="I402" s="320" t="str">
        <f t="shared" si="10"/>
        <v/>
      </c>
      <c r="J402" s="231"/>
      <c r="K402" s="231"/>
      <c r="L402" s="231"/>
      <c r="M402" s="231"/>
      <c r="N402" s="432"/>
      <c r="O402" s="531"/>
      <c r="P402" s="9"/>
    </row>
    <row r="403" spans="2:16" x14ac:dyDescent="0.45">
      <c r="B403" s="7"/>
      <c r="C403" s="350" t="str">
        <f>IF($A$1&gt;11,12,"")</f>
        <v/>
      </c>
      <c r="D403" s="529" t="str">
        <f>IF('1'!D24&lt;&gt;"",'1'!D24,"")</f>
        <v/>
      </c>
      <c r="E403" s="529" t="str">
        <f>IF('1'!E24&lt;&gt;"",'1'!E24,"")&amp;CHAR(10)&amp;IF('1'!F24&lt;&gt;"",'1'!F24,"")&amp;CHAR(10)&amp;IF('1'!G24&lt;&gt;"",'1'!G24,"")&amp;CHAR(10)&amp;IF('1'!H24&lt;&gt;"",'1'!H24,"")&amp;CHAR(10)&amp;IF('1'!I24&lt;&gt;"",'1'!I24,"")</f>
        <v xml:space="preserve">
</v>
      </c>
      <c r="F403" s="360" t="str">
        <f>IF('3'!G73="[選択]","","【A】"&amp;'3'!G73&amp;"（"&amp;'3'!H74&amp;"）"&amp;CHAR(10))&amp;IF('3'!I73="[選択]","","【B】"&amp;'3'!I73&amp;"（"&amp;'3'!J74&amp;"）"&amp;CHAR(10))&amp;IF('3'!K73="実施済","【C】"&amp;'3'!K73&amp;"（"&amp;'3'!L74&amp;"）"&amp;CHAR(10),"")&amp;IF('3'!M73="実施済","【D】"&amp;'3'!M73&amp;"（"&amp;'3'!N74&amp;"）"&amp;CHAR(10),"")</f>
        <v/>
      </c>
      <c r="G403" s="360" t="str">
        <f>IF('4'!G74="[選択]","","【a】"&amp;'4'!G74&amp;"（"&amp;'4'!H75&amp;"）"&amp;CHAR(10))&amp;IF('4'!I74="[選択]","","【b】"&amp;'4'!I74&amp;"（"&amp;'4'!J75&amp;"）"&amp;CHAR(10))&amp;IF('4'!K74="[選択]","","【c】"&amp;'4'!K74&amp;"（"&amp;'4'!L75&amp;"）"&amp;CHAR(10))&amp;IF('4'!M74="[選択]","","【d】"&amp;'4'!M74&amp;"（"&amp;'4'!N75&amp;"）"&amp;CHAR(10))&amp;IF('4'!O74="[選択]","","【e】"&amp;'4'!O74&amp;"（"&amp;'4'!P75&amp;"）"&amp;CHAR(10))&amp;IF('4'!Q74="[選択]","","【f】"&amp;'4'!Q74&amp;"（"&amp;'4'!R75&amp;"）"&amp;CHAR(10))&amp;IF('4'!S74="[選択]","","【g】"&amp;'4'!S74&amp;"（"&amp;'4'!T75&amp;"）"&amp;CHAR(10))&amp;IF('4'!U74="[選択]","","【h】"&amp;'4'!U74&amp;"（"&amp;'4'!V75&amp;"）")</f>
        <v/>
      </c>
      <c r="H403" s="309" t="s">
        <v>46</v>
      </c>
      <c r="I403" s="319" t="str">
        <f>IF(BA1&lt;&gt;"",BA1,"")</f>
        <v/>
      </c>
      <c r="J403" s="230"/>
      <c r="K403" s="230"/>
      <c r="L403" s="230"/>
      <c r="M403" s="230"/>
      <c r="N403" s="429" t="str">
        <f>'4'!X74</f>
        <v>[選択]</v>
      </c>
      <c r="O403" s="529" t="str">
        <f>IF(N403="（a）",$S$38,IF(N403="（b）",$S$39, IF(N403="（c）",$S$40, IF(N403="（d）",$S$41,""))))</f>
        <v/>
      </c>
      <c r="P403" s="9"/>
    </row>
    <row r="404" spans="2:16" x14ac:dyDescent="0.45">
      <c r="B404" s="7"/>
      <c r="C404" s="351"/>
      <c r="D404" s="530"/>
      <c r="E404" s="530"/>
      <c r="F404" s="361"/>
      <c r="G404" s="361"/>
      <c r="H404" s="316" t="s">
        <v>47</v>
      </c>
      <c r="I404" s="320" t="str">
        <f>IF(BA2&lt;&gt;"",BA2,"")</f>
        <v/>
      </c>
      <c r="J404" s="231"/>
      <c r="K404" s="231"/>
      <c r="L404" s="231"/>
      <c r="M404" s="231"/>
      <c r="N404" s="431"/>
      <c r="O404" s="530"/>
      <c r="P404" s="9"/>
    </row>
    <row r="405" spans="2:16" x14ac:dyDescent="0.45">
      <c r="B405" s="7"/>
      <c r="C405" s="351"/>
      <c r="D405" s="530"/>
      <c r="E405" s="530"/>
      <c r="F405" s="361"/>
      <c r="G405" s="361"/>
      <c r="H405" s="316" t="s">
        <v>48</v>
      </c>
      <c r="I405" s="320" t="str">
        <f t="shared" ref="I405:I437" si="11">IF(BA3&lt;&gt;"",BA3,"")</f>
        <v/>
      </c>
      <c r="J405" s="231"/>
      <c r="K405" s="231"/>
      <c r="L405" s="231"/>
      <c r="M405" s="231"/>
      <c r="N405" s="431"/>
      <c r="O405" s="530"/>
      <c r="P405" s="9"/>
    </row>
    <row r="406" spans="2:16" x14ac:dyDescent="0.45">
      <c r="B406" s="7"/>
      <c r="C406" s="351"/>
      <c r="D406" s="530"/>
      <c r="E406" s="530"/>
      <c r="F406" s="361"/>
      <c r="G406" s="361"/>
      <c r="H406" s="316" t="s">
        <v>49</v>
      </c>
      <c r="I406" s="320" t="str">
        <f t="shared" si="11"/>
        <v/>
      </c>
      <c r="J406" s="231"/>
      <c r="K406" s="231"/>
      <c r="L406" s="231"/>
      <c r="M406" s="231"/>
      <c r="N406" s="431"/>
      <c r="O406" s="530"/>
      <c r="P406" s="9"/>
    </row>
    <row r="407" spans="2:16" x14ac:dyDescent="0.45">
      <c r="B407" s="7"/>
      <c r="C407" s="351"/>
      <c r="D407" s="530"/>
      <c r="E407" s="530"/>
      <c r="F407" s="361"/>
      <c r="G407" s="361"/>
      <c r="H407" s="316" t="s">
        <v>50</v>
      </c>
      <c r="I407" s="320" t="str">
        <f t="shared" si="11"/>
        <v/>
      </c>
      <c r="J407" s="231"/>
      <c r="K407" s="231"/>
      <c r="L407" s="231"/>
      <c r="M407" s="231"/>
      <c r="N407" s="431"/>
      <c r="O407" s="530"/>
      <c r="P407" s="9"/>
    </row>
    <row r="408" spans="2:16" x14ac:dyDescent="0.45">
      <c r="B408" s="7"/>
      <c r="C408" s="351"/>
      <c r="D408" s="530"/>
      <c r="E408" s="530"/>
      <c r="F408" s="361"/>
      <c r="G408" s="361"/>
      <c r="H408" s="316" t="s">
        <v>51</v>
      </c>
      <c r="I408" s="320" t="str">
        <f t="shared" si="11"/>
        <v/>
      </c>
      <c r="J408" s="231"/>
      <c r="K408" s="231"/>
      <c r="L408" s="231"/>
      <c r="M408" s="231"/>
      <c r="N408" s="431"/>
      <c r="O408" s="530"/>
      <c r="P408" s="9"/>
    </row>
    <row r="409" spans="2:16" x14ac:dyDescent="0.45">
      <c r="B409" s="7"/>
      <c r="C409" s="351"/>
      <c r="D409" s="530"/>
      <c r="E409" s="530"/>
      <c r="F409" s="361"/>
      <c r="G409" s="361"/>
      <c r="H409" s="316" t="s">
        <v>52</v>
      </c>
      <c r="I409" s="320" t="str">
        <f t="shared" si="11"/>
        <v/>
      </c>
      <c r="J409" s="231"/>
      <c r="K409" s="231"/>
      <c r="L409" s="231"/>
      <c r="M409" s="231"/>
      <c r="N409" s="431"/>
      <c r="O409" s="530"/>
      <c r="P409" s="9"/>
    </row>
    <row r="410" spans="2:16" x14ac:dyDescent="0.45">
      <c r="B410" s="7"/>
      <c r="C410" s="351"/>
      <c r="D410" s="530"/>
      <c r="E410" s="530"/>
      <c r="F410" s="361"/>
      <c r="G410" s="361"/>
      <c r="H410" s="316" t="s">
        <v>53</v>
      </c>
      <c r="I410" s="320" t="str">
        <f t="shared" si="11"/>
        <v/>
      </c>
      <c r="J410" s="231"/>
      <c r="K410" s="231"/>
      <c r="L410" s="231"/>
      <c r="M410" s="231"/>
      <c r="N410" s="431"/>
      <c r="O410" s="530"/>
      <c r="P410" s="9"/>
    </row>
    <row r="411" spans="2:16" x14ac:dyDescent="0.45">
      <c r="B411" s="7"/>
      <c r="C411" s="351"/>
      <c r="D411" s="530"/>
      <c r="E411" s="530"/>
      <c r="F411" s="361"/>
      <c r="G411" s="361"/>
      <c r="H411" s="316" t="s">
        <v>54</v>
      </c>
      <c r="I411" s="320" t="str">
        <f t="shared" si="11"/>
        <v/>
      </c>
      <c r="J411" s="231"/>
      <c r="K411" s="231"/>
      <c r="L411" s="231"/>
      <c r="M411" s="231"/>
      <c r="N411" s="431"/>
      <c r="O411" s="530"/>
      <c r="P411" s="9"/>
    </row>
    <row r="412" spans="2:16" x14ac:dyDescent="0.45">
      <c r="B412" s="7"/>
      <c r="C412" s="351"/>
      <c r="D412" s="530"/>
      <c r="E412" s="530"/>
      <c r="F412" s="361"/>
      <c r="G412" s="361"/>
      <c r="H412" s="316" t="s">
        <v>55</v>
      </c>
      <c r="I412" s="320" t="str">
        <f t="shared" si="11"/>
        <v/>
      </c>
      <c r="J412" s="231"/>
      <c r="K412" s="231"/>
      <c r="L412" s="231"/>
      <c r="M412" s="231"/>
      <c r="N412" s="431"/>
      <c r="O412" s="530"/>
      <c r="P412" s="9"/>
    </row>
    <row r="413" spans="2:16" x14ac:dyDescent="0.45">
      <c r="B413" s="7"/>
      <c r="C413" s="351"/>
      <c r="D413" s="530"/>
      <c r="E413" s="530"/>
      <c r="F413" s="361"/>
      <c r="G413" s="361"/>
      <c r="H413" s="316" t="s">
        <v>140</v>
      </c>
      <c r="I413" s="320" t="str">
        <f t="shared" si="11"/>
        <v/>
      </c>
      <c r="J413" s="231"/>
      <c r="K413" s="231"/>
      <c r="L413" s="231"/>
      <c r="M413" s="231"/>
      <c r="N413" s="431"/>
      <c r="O413" s="530"/>
      <c r="P413" s="9"/>
    </row>
    <row r="414" spans="2:16" x14ac:dyDescent="0.45">
      <c r="B414" s="7"/>
      <c r="C414" s="351"/>
      <c r="D414" s="530"/>
      <c r="E414" s="530"/>
      <c r="F414" s="361"/>
      <c r="G414" s="361"/>
      <c r="H414" s="316" t="s">
        <v>141</v>
      </c>
      <c r="I414" s="320" t="str">
        <f t="shared" si="11"/>
        <v/>
      </c>
      <c r="J414" s="231"/>
      <c r="K414" s="231"/>
      <c r="L414" s="231"/>
      <c r="M414" s="231"/>
      <c r="N414" s="431"/>
      <c r="O414" s="530"/>
      <c r="P414" s="9"/>
    </row>
    <row r="415" spans="2:16" x14ac:dyDescent="0.45">
      <c r="B415" s="7"/>
      <c r="C415" s="351"/>
      <c r="D415" s="530"/>
      <c r="E415" s="530"/>
      <c r="F415" s="361"/>
      <c r="G415" s="361"/>
      <c r="H415" s="316" t="s">
        <v>142</v>
      </c>
      <c r="I415" s="320" t="str">
        <f t="shared" si="11"/>
        <v/>
      </c>
      <c r="J415" s="231"/>
      <c r="K415" s="231"/>
      <c r="L415" s="231"/>
      <c r="M415" s="231"/>
      <c r="N415" s="431"/>
      <c r="O415" s="530"/>
      <c r="P415" s="9"/>
    </row>
    <row r="416" spans="2:16" x14ac:dyDescent="0.45">
      <c r="B416" s="7"/>
      <c r="C416" s="351"/>
      <c r="D416" s="530"/>
      <c r="E416" s="530"/>
      <c r="F416" s="361"/>
      <c r="G416" s="361"/>
      <c r="H416" s="316" t="s">
        <v>143</v>
      </c>
      <c r="I416" s="320" t="str">
        <f t="shared" si="11"/>
        <v/>
      </c>
      <c r="J416" s="231"/>
      <c r="K416" s="231"/>
      <c r="L416" s="231"/>
      <c r="M416" s="231"/>
      <c r="N416" s="431"/>
      <c r="O416" s="530"/>
      <c r="P416" s="9"/>
    </row>
    <row r="417" spans="2:16" x14ac:dyDescent="0.45">
      <c r="B417" s="7"/>
      <c r="C417" s="351"/>
      <c r="D417" s="530"/>
      <c r="E417" s="530"/>
      <c r="F417" s="361"/>
      <c r="G417" s="361"/>
      <c r="H417" s="316" t="s">
        <v>144</v>
      </c>
      <c r="I417" s="320" t="str">
        <f t="shared" si="11"/>
        <v/>
      </c>
      <c r="J417" s="231"/>
      <c r="K417" s="231"/>
      <c r="L417" s="231"/>
      <c r="M417" s="231"/>
      <c r="N417" s="431"/>
      <c r="O417" s="530"/>
      <c r="P417" s="9"/>
    </row>
    <row r="418" spans="2:16" x14ac:dyDescent="0.45">
      <c r="B418" s="7"/>
      <c r="C418" s="351"/>
      <c r="D418" s="530"/>
      <c r="E418" s="530"/>
      <c r="F418" s="361"/>
      <c r="G418" s="361"/>
      <c r="H418" s="316" t="s">
        <v>145</v>
      </c>
      <c r="I418" s="320" t="str">
        <f t="shared" si="11"/>
        <v/>
      </c>
      <c r="J418" s="231"/>
      <c r="K418" s="231"/>
      <c r="L418" s="231"/>
      <c r="M418" s="231"/>
      <c r="N418" s="431"/>
      <c r="O418" s="530"/>
      <c r="P418" s="9"/>
    </row>
    <row r="419" spans="2:16" x14ac:dyDescent="0.45">
      <c r="B419" s="7"/>
      <c r="C419" s="351"/>
      <c r="D419" s="530"/>
      <c r="E419" s="530"/>
      <c r="F419" s="361"/>
      <c r="G419" s="361"/>
      <c r="H419" s="316" t="s">
        <v>146</v>
      </c>
      <c r="I419" s="320" t="str">
        <f t="shared" si="11"/>
        <v/>
      </c>
      <c r="J419" s="231"/>
      <c r="K419" s="231"/>
      <c r="L419" s="231"/>
      <c r="M419" s="231"/>
      <c r="N419" s="431"/>
      <c r="O419" s="530"/>
      <c r="P419" s="9"/>
    </row>
    <row r="420" spans="2:16" x14ac:dyDescent="0.45">
      <c r="B420" s="7"/>
      <c r="C420" s="351"/>
      <c r="D420" s="530"/>
      <c r="E420" s="530"/>
      <c r="F420" s="361"/>
      <c r="G420" s="361"/>
      <c r="H420" s="316" t="s">
        <v>147</v>
      </c>
      <c r="I420" s="320" t="str">
        <f t="shared" si="11"/>
        <v/>
      </c>
      <c r="J420" s="231"/>
      <c r="K420" s="231"/>
      <c r="L420" s="231"/>
      <c r="M420" s="231"/>
      <c r="N420" s="431"/>
      <c r="O420" s="530"/>
      <c r="P420" s="9"/>
    </row>
    <row r="421" spans="2:16" x14ac:dyDescent="0.45">
      <c r="B421" s="7"/>
      <c r="C421" s="351"/>
      <c r="D421" s="530"/>
      <c r="E421" s="530"/>
      <c r="F421" s="361"/>
      <c r="G421" s="361"/>
      <c r="H421" s="316" t="s">
        <v>148</v>
      </c>
      <c r="I421" s="320" t="str">
        <f t="shared" si="11"/>
        <v/>
      </c>
      <c r="J421" s="231"/>
      <c r="K421" s="231"/>
      <c r="L421" s="231"/>
      <c r="M421" s="231"/>
      <c r="N421" s="431"/>
      <c r="O421" s="530"/>
      <c r="P421" s="9"/>
    </row>
    <row r="422" spans="2:16" x14ac:dyDescent="0.45">
      <c r="B422" s="7"/>
      <c r="C422" s="351"/>
      <c r="D422" s="530"/>
      <c r="E422" s="530"/>
      <c r="F422" s="361"/>
      <c r="G422" s="361"/>
      <c r="H422" s="316" t="s">
        <v>149</v>
      </c>
      <c r="I422" s="320" t="str">
        <f t="shared" si="11"/>
        <v/>
      </c>
      <c r="J422" s="231"/>
      <c r="K422" s="231"/>
      <c r="L422" s="231"/>
      <c r="M422" s="231"/>
      <c r="N422" s="431"/>
      <c r="O422" s="530"/>
      <c r="P422" s="9"/>
    </row>
    <row r="423" spans="2:16" x14ac:dyDescent="0.45">
      <c r="B423" s="7"/>
      <c r="C423" s="351"/>
      <c r="D423" s="530"/>
      <c r="E423" s="530"/>
      <c r="F423" s="361"/>
      <c r="G423" s="361"/>
      <c r="H423" s="316" t="s">
        <v>268</v>
      </c>
      <c r="I423" s="320" t="str">
        <f t="shared" si="11"/>
        <v/>
      </c>
      <c r="J423" s="231"/>
      <c r="K423" s="231"/>
      <c r="L423" s="231"/>
      <c r="M423" s="231"/>
      <c r="N423" s="431"/>
      <c r="O423" s="530"/>
      <c r="P423" s="9"/>
    </row>
    <row r="424" spans="2:16" x14ac:dyDescent="0.45">
      <c r="B424" s="7"/>
      <c r="C424" s="351"/>
      <c r="D424" s="530"/>
      <c r="E424" s="530"/>
      <c r="F424" s="361"/>
      <c r="G424" s="361"/>
      <c r="H424" s="316" t="s">
        <v>269</v>
      </c>
      <c r="I424" s="320" t="str">
        <f t="shared" si="11"/>
        <v/>
      </c>
      <c r="J424" s="231"/>
      <c r="K424" s="231"/>
      <c r="L424" s="231"/>
      <c r="M424" s="231"/>
      <c r="N424" s="431"/>
      <c r="O424" s="530"/>
      <c r="P424" s="9"/>
    </row>
    <row r="425" spans="2:16" x14ac:dyDescent="0.45">
      <c r="B425" s="7"/>
      <c r="C425" s="351"/>
      <c r="D425" s="530"/>
      <c r="E425" s="530"/>
      <c r="F425" s="361"/>
      <c r="G425" s="361"/>
      <c r="H425" s="316" t="s">
        <v>270</v>
      </c>
      <c r="I425" s="320" t="str">
        <f t="shared" si="11"/>
        <v/>
      </c>
      <c r="J425" s="231"/>
      <c r="K425" s="231"/>
      <c r="L425" s="231"/>
      <c r="M425" s="231"/>
      <c r="N425" s="431"/>
      <c r="O425" s="530"/>
      <c r="P425" s="9"/>
    </row>
    <row r="426" spans="2:16" x14ac:dyDescent="0.45">
      <c r="B426" s="7"/>
      <c r="C426" s="351"/>
      <c r="D426" s="530"/>
      <c r="E426" s="530"/>
      <c r="F426" s="361"/>
      <c r="G426" s="361"/>
      <c r="H426" s="316" t="s">
        <v>271</v>
      </c>
      <c r="I426" s="320" t="str">
        <f t="shared" si="11"/>
        <v/>
      </c>
      <c r="J426" s="231"/>
      <c r="K426" s="231"/>
      <c r="L426" s="231"/>
      <c r="M426" s="231"/>
      <c r="N426" s="431"/>
      <c r="O426" s="530"/>
      <c r="P426" s="9"/>
    </row>
    <row r="427" spans="2:16" x14ac:dyDescent="0.45">
      <c r="B427" s="7"/>
      <c r="C427" s="351"/>
      <c r="D427" s="530"/>
      <c r="E427" s="530"/>
      <c r="F427" s="361"/>
      <c r="G427" s="361"/>
      <c r="H427" s="316" t="s">
        <v>272</v>
      </c>
      <c r="I427" s="320" t="str">
        <f t="shared" si="11"/>
        <v/>
      </c>
      <c r="J427" s="231"/>
      <c r="K427" s="231"/>
      <c r="L427" s="231"/>
      <c r="M427" s="231"/>
      <c r="N427" s="431"/>
      <c r="O427" s="530"/>
      <c r="P427" s="9"/>
    </row>
    <row r="428" spans="2:16" x14ac:dyDescent="0.45">
      <c r="B428" s="7"/>
      <c r="C428" s="351"/>
      <c r="D428" s="530"/>
      <c r="E428" s="530"/>
      <c r="F428" s="361"/>
      <c r="G428" s="361"/>
      <c r="H428" s="316" t="s">
        <v>273</v>
      </c>
      <c r="I428" s="320" t="str">
        <f t="shared" si="11"/>
        <v/>
      </c>
      <c r="J428" s="231"/>
      <c r="K428" s="231"/>
      <c r="L428" s="231"/>
      <c r="M428" s="231"/>
      <c r="N428" s="431"/>
      <c r="O428" s="530"/>
      <c r="P428" s="9"/>
    </row>
    <row r="429" spans="2:16" x14ac:dyDescent="0.45">
      <c r="B429" s="7"/>
      <c r="C429" s="351"/>
      <c r="D429" s="530"/>
      <c r="E429" s="530"/>
      <c r="F429" s="361"/>
      <c r="G429" s="361"/>
      <c r="H429" s="316" t="s">
        <v>274</v>
      </c>
      <c r="I429" s="320" t="str">
        <f t="shared" si="11"/>
        <v/>
      </c>
      <c r="J429" s="231"/>
      <c r="K429" s="231"/>
      <c r="L429" s="231"/>
      <c r="M429" s="231"/>
      <c r="N429" s="431"/>
      <c r="O429" s="530"/>
      <c r="P429" s="9"/>
    </row>
    <row r="430" spans="2:16" x14ac:dyDescent="0.45">
      <c r="B430" s="7"/>
      <c r="C430" s="351"/>
      <c r="D430" s="530"/>
      <c r="E430" s="530"/>
      <c r="F430" s="361"/>
      <c r="G430" s="361"/>
      <c r="H430" s="316" t="s">
        <v>275</v>
      </c>
      <c r="I430" s="320" t="str">
        <f t="shared" si="11"/>
        <v/>
      </c>
      <c r="J430" s="231"/>
      <c r="K430" s="231"/>
      <c r="L430" s="231"/>
      <c r="M430" s="231"/>
      <c r="N430" s="431"/>
      <c r="O430" s="530"/>
      <c r="P430" s="9"/>
    </row>
    <row r="431" spans="2:16" x14ac:dyDescent="0.45">
      <c r="B431" s="7"/>
      <c r="C431" s="351"/>
      <c r="D431" s="530"/>
      <c r="E431" s="530"/>
      <c r="F431" s="361"/>
      <c r="G431" s="361"/>
      <c r="H431" s="316" t="s">
        <v>276</v>
      </c>
      <c r="I431" s="320" t="str">
        <f t="shared" si="11"/>
        <v/>
      </c>
      <c r="J431" s="231"/>
      <c r="K431" s="231"/>
      <c r="L431" s="231"/>
      <c r="M431" s="231"/>
      <c r="N431" s="431"/>
      <c r="O431" s="530"/>
      <c r="P431" s="9"/>
    </row>
    <row r="432" spans="2:16" x14ac:dyDescent="0.45">
      <c r="B432" s="7"/>
      <c r="C432" s="351"/>
      <c r="D432" s="530"/>
      <c r="E432" s="530"/>
      <c r="F432" s="361"/>
      <c r="G432" s="361"/>
      <c r="H432" s="316" t="s">
        <v>277</v>
      </c>
      <c r="I432" s="320" t="str">
        <f t="shared" si="11"/>
        <v/>
      </c>
      <c r="J432" s="231"/>
      <c r="K432" s="231"/>
      <c r="L432" s="231"/>
      <c r="M432" s="231"/>
      <c r="N432" s="431"/>
      <c r="O432" s="530"/>
      <c r="P432" s="9"/>
    </row>
    <row r="433" spans="2:16" x14ac:dyDescent="0.45">
      <c r="B433" s="7"/>
      <c r="C433" s="351"/>
      <c r="D433" s="530"/>
      <c r="E433" s="530"/>
      <c r="F433" s="361"/>
      <c r="G433" s="361"/>
      <c r="H433" s="316" t="s">
        <v>278</v>
      </c>
      <c r="I433" s="320" t="str">
        <f t="shared" si="11"/>
        <v/>
      </c>
      <c r="J433" s="231"/>
      <c r="K433" s="231"/>
      <c r="L433" s="231"/>
      <c r="M433" s="231"/>
      <c r="N433" s="431"/>
      <c r="O433" s="530"/>
      <c r="P433" s="9"/>
    </row>
    <row r="434" spans="2:16" x14ac:dyDescent="0.45">
      <c r="B434" s="7"/>
      <c r="C434" s="351"/>
      <c r="D434" s="530"/>
      <c r="E434" s="530"/>
      <c r="F434" s="361"/>
      <c r="G434" s="361"/>
      <c r="H434" s="316" t="s">
        <v>279</v>
      </c>
      <c r="I434" s="320" t="str">
        <f t="shared" si="11"/>
        <v/>
      </c>
      <c r="J434" s="231"/>
      <c r="K434" s="231"/>
      <c r="L434" s="231"/>
      <c r="M434" s="231"/>
      <c r="N434" s="431"/>
      <c r="O434" s="530"/>
      <c r="P434" s="9"/>
    </row>
    <row r="435" spans="2:16" x14ac:dyDescent="0.45">
      <c r="B435" s="7"/>
      <c r="C435" s="351"/>
      <c r="D435" s="530"/>
      <c r="E435" s="530"/>
      <c r="F435" s="361"/>
      <c r="G435" s="361"/>
      <c r="H435" s="316" t="s">
        <v>280</v>
      </c>
      <c r="I435" s="320" t="str">
        <f t="shared" si="11"/>
        <v/>
      </c>
      <c r="J435" s="231"/>
      <c r="K435" s="231"/>
      <c r="L435" s="231"/>
      <c r="M435" s="231"/>
      <c r="N435" s="431"/>
      <c r="O435" s="530"/>
      <c r="P435" s="9"/>
    </row>
    <row r="436" spans="2:16" x14ac:dyDescent="0.45">
      <c r="B436" s="7"/>
      <c r="C436" s="351"/>
      <c r="D436" s="530"/>
      <c r="E436" s="530"/>
      <c r="F436" s="361"/>
      <c r="G436" s="361"/>
      <c r="H436" s="316" t="s">
        <v>281</v>
      </c>
      <c r="I436" s="320" t="str">
        <f t="shared" si="11"/>
        <v/>
      </c>
      <c r="J436" s="231"/>
      <c r="K436" s="231"/>
      <c r="L436" s="231"/>
      <c r="M436" s="231"/>
      <c r="N436" s="431"/>
      <c r="O436" s="530"/>
      <c r="P436" s="9"/>
    </row>
    <row r="437" spans="2:16" ht="15.6" thickBot="1" x14ac:dyDescent="0.5">
      <c r="B437" s="7"/>
      <c r="C437" s="352"/>
      <c r="D437" s="531"/>
      <c r="E437" s="531"/>
      <c r="F437" s="362"/>
      <c r="G437" s="362"/>
      <c r="H437" s="310" t="s">
        <v>282</v>
      </c>
      <c r="I437" s="320" t="str">
        <f t="shared" si="11"/>
        <v/>
      </c>
      <c r="J437" s="231"/>
      <c r="K437" s="231"/>
      <c r="L437" s="231"/>
      <c r="M437" s="231"/>
      <c r="N437" s="432"/>
      <c r="O437" s="531"/>
      <c r="P437" s="9"/>
    </row>
    <row r="438" spans="2:16" x14ac:dyDescent="0.45">
      <c r="B438" s="7"/>
      <c r="C438" s="350" t="str">
        <f>IF($A$1&gt;12,13,"")</f>
        <v/>
      </c>
      <c r="D438" s="360" t="str">
        <f>IF('1'!D25&lt;&gt;"",'1'!D25,"")</f>
        <v/>
      </c>
      <c r="E438" s="360" t="str">
        <f>IF('1'!E25&lt;&gt;"",'1'!E25,"")&amp;CHAR(10)&amp;IF('1'!F25&lt;&gt;"",'1'!F25,"")&amp;CHAR(10)&amp;IF('1'!G25&lt;&gt;"",'1'!G25,"")&amp;CHAR(10)&amp;IF('1'!H25&lt;&gt;"",'1'!H25,"")&amp;CHAR(10)&amp;IF('1'!I25&lt;&gt;"",'1'!I25,"")</f>
        <v xml:space="preserve">
</v>
      </c>
      <c r="F438" s="360" t="str">
        <f>IF('3'!G78="[選択]","","【A】"&amp;'3'!G78&amp;"（"&amp;'3'!H79&amp;"）"&amp;CHAR(10))&amp;IF('3'!I78="[選択]","","【B】"&amp;'3'!I78&amp;"（"&amp;'3'!J79&amp;"）"&amp;CHAR(10))&amp;IF('3'!K78="実施済","【C】"&amp;'3'!K78&amp;"（"&amp;'3'!L79&amp;"）"&amp;CHAR(10),"")&amp;IF('3'!M78="実施済","【D】"&amp;'3'!M78&amp;"（"&amp;'3'!N79&amp;"）"&amp;CHAR(10),"")</f>
        <v/>
      </c>
      <c r="G438" s="360" t="str">
        <f>IF('4'!G79="[選択]","","【a】"&amp;'4'!G79&amp;"（"&amp;'4'!H80&amp;"）"&amp;CHAR(10))&amp;IF('4'!I79="[選択]","","【b】"&amp;'4'!I79&amp;"（"&amp;'4'!J80&amp;"）"&amp;CHAR(10))&amp;IF('4'!K79="[選択]","","【c】"&amp;'4'!K79&amp;"（"&amp;'4'!L80&amp;"）"&amp;CHAR(10))&amp;IF('4'!M79="[選択]","","【d】"&amp;'4'!M79&amp;"（"&amp;'4'!N80&amp;"）"&amp;CHAR(10))&amp;IF('4'!O79="[選択]","","【e】"&amp;'4'!O79&amp;"（"&amp;'4'!P80&amp;"）"&amp;CHAR(10))&amp;IF('4'!Q79="[選択]","","【f】"&amp;'4'!Q79&amp;"（"&amp;'4'!R80&amp;"）"&amp;CHAR(10))&amp;IF('4'!S79="[選択]","","【g】"&amp;'4'!S79&amp;"（"&amp;'4'!T80&amp;"）"&amp;CHAR(10))&amp;IF('4'!U79="[選択]","","【h】"&amp;'4'!U79&amp;"（"&amp;'4'!V80&amp;"）")</f>
        <v/>
      </c>
      <c r="H438" s="309" t="s">
        <v>46</v>
      </c>
      <c r="I438" s="319" t="str">
        <f>IF(BD1&lt;&gt;"",BD1,"")</f>
        <v/>
      </c>
      <c r="J438" s="230"/>
      <c r="K438" s="230"/>
      <c r="L438" s="230"/>
      <c r="M438" s="230"/>
      <c r="N438" s="429" t="str">
        <f>'4'!X79</f>
        <v>[選択]</v>
      </c>
      <c r="O438" s="529" t="str">
        <f>IF(N438="（a）",$S$38,IF(N438="（b）",$S$39, IF(N438="（c）",$S$40, IF(N438="（d）",$S$41,""))))</f>
        <v/>
      </c>
      <c r="P438" s="9"/>
    </row>
    <row r="439" spans="2:16" x14ac:dyDescent="0.45">
      <c r="B439" s="7"/>
      <c r="C439" s="351"/>
      <c r="D439" s="361"/>
      <c r="E439" s="361"/>
      <c r="F439" s="361"/>
      <c r="G439" s="361"/>
      <c r="H439" s="316" t="s">
        <v>47</v>
      </c>
      <c r="I439" s="320" t="str">
        <f>IF(BD2&lt;&gt;"",BD2,"")</f>
        <v/>
      </c>
      <c r="J439" s="231"/>
      <c r="K439" s="231"/>
      <c r="L439" s="231"/>
      <c r="M439" s="231"/>
      <c r="N439" s="431"/>
      <c r="O439" s="530"/>
      <c r="P439" s="9"/>
    </row>
    <row r="440" spans="2:16" x14ac:dyDescent="0.45">
      <c r="B440" s="7"/>
      <c r="C440" s="351"/>
      <c r="D440" s="361"/>
      <c r="E440" s="361"/>
      <c r="F440" s="361"/>
      <c r="G440" s="361"/>
      <c r="H440" s="316" t="s">
        <v>48</v>
      </c>
      <c r="I440" s="320" t="str">
        <f>IF(BD3&lt;&gt;"",BD3,"")</f>
        <v/>
      </c>
      <c r="J440" s="231"/>
      <c r="K440" s="231"/>
      <c r="L440" s="231"/>
      <c r="M440" s="231"/>
      <c r="N440" s="431"/>
      <c r="O440" s="530"/>
      <c r="P440" s="9"/>
    </row>
    <row r="441" spans="2:16" x14ac:dyDescent="0.45">
      <c r="B441" s="7"/>
      <c r="C441" s="351"/>
      <c r="D441" s="361"/>
      <c r="E441" s="361"/>
      <c r="F441" s="361"/>
      <c r="G441" s="361"/>
      <c r="H441" s="316" t="s">
        <v>49</v>
      </c>
      <c r="I441" s="320" t="str">
        <f t="shared" ref="I441:I472" si="12">IF(BD4&lt;&gt;"",BD4,"")</f>
        <v/>
      </c>
      <c r="J441" s="231"/>
      <c r="K441" s="231"/>
      <c r="L441" s="231"/>
      <c r="M441" s="231"/>
      <c r="N441" s="431"/>
      <c r="O441" s="530"/>
      <c r="P441" s="9"/>
    </row>
    <row r="442" spans="2:16" x14ac:dyDescent="0.45">
      <c r="B442" s="7"/>
      <c r="C442" s="351"/>
      <c r="D442" s="361"/>
      <c r="E442" s="361"/>
      <c r="F442" s="361"/>
      <c r="G442" s="361"/>
      <c r="H442" s="316" t="s">
        <v>50</v>
      </c>
      <c r="I442" s="320" t="str">
        <f t="shared" si="12"/>
        <v/>
      </c>
      <c r="J442" s="231"/>
      <c r="K442" s="231"/>
      <c r="L442" s="231"/>
      <c r="M442" s="231"/>
      <c r="N442" s="431"/>
      <c r="O442" s="530"/>
      <c r="P442" s="9"/>
    </row>
    <row r="443" spans="2:16" x14ac:dyDescent="0.45">
      <c r="B443" s="7"/>
      <c r="C443" s="351"/>
      <c r="D443" s="361"/>
      <c r="E443" s="361"/>
      <c r="F443" s="361"/>
      <c r="G443" s="361"/>
      <c r="H443" s="316" t="s">
        <v>51</v>
      </c>
      <c r="I443" s="320" t="str">
        <f t="shared" si="12"/>
        <v/>
      </c>
      <c r="J443" s="231"/>
      <c r="K443" s="231"/>
      <c r="L443" s="231"/>
      <c r="M443" s="231"/>
      <c r="N443" s="431"/>
      <c r="O443" s="530"/>
      <c r="P443" s="9"/>
    </row>
    <row r="444" spans="2:16" x14ac:dyDescent="0.45">
      <c r="B444" s="7"/>
      <c r="C444" s="351"/>
      <c r="D444" s="361"/>
      <c r="E444" s="361"/>
      <c r="F444" s="361"/>
      <c r="G444" s="361"/>
      <c r="H444" s="316" t="s">
        <v>52</v>
      </c>
      <c r="I444" s="320" t="str">
        <f t="shared" si="12"/>
        <v/>
      </c>
      <c r="J444" s="231"/>
      <c r="K444" s="231"/>
      <c r="L444" s="231"/>
      <c r="M444" s="231"/>
      <c r="N444" s="431"/>
      <c r="O444" s="530"/>
      <c r="P444" s="9"/>
    </row>
    <row r="445" spans="2:16" x14ac:dyDescent="0.45">
      <c r="B445" s="7"/>
      <c r="C445" s="351"/>
      <c r="D445" s="361"/>
      <c r="E445" s="361"/>
      <c r="F445" s="361"/>
      <c r="G445" s="361"/>
      <c r="H445" s="316" t="s">
        <v>53</v>
      </c>
      <c r="I445" s="320" t="str">
        <f t="shared" si="12"/>
        <v/>
      </c>
      <c r="J445" s="231"/>
      <c r="K445" s="231"/>
      <c r="L445" s="231"/>
      <c r="M445" s="231"/>
      <c r="N445" s="431"/>
      <c r="O445" s="530"/>
      <c r="P445" s="9"/>
    </row>
    <row r="446" spans="2:16" x14ac:dyDescent="0.45">
      <c r="B446" s="7"/>
      <c r="C446" s="351"/>
      <c r="D446" s="361"/>
      <c r="E446" s="361"/>
      <c r="F446" s="361"/>
      <c r="G446" s="361"/>
      <c r="H446" s="316" t="s">
        <v>54</v>
      </c>
      <c r="I446" s="320" t="str">
        <f t="shared" si="12"/>
        <v/>
      </c>
      <c r="J446" s="231"/>
      <c r="K446" s="231"/>
      <c r="L446" s="231"/>
      <c r="M446" s="231"/>
      <c r="N446" s="431"/>
      <c r="O446" s="530"/>
      <c r="P446" s="9"/>
    </row>
    <row r="447" spans="2:16" x14ac:dyDescent="0.45">
      <c r="B447" s="7"/>
      <c r="C447" s="351"/>
      <c r="D447" s="361"/>
      <c r="E447" s="361"/>
      <c r="F447" s="361"/>
      <c r="G447" s="361"/>
      <c r="H447" s="316" t="s">
        <v>55</v>
      </c>
      <c r="I447" s="320" t="str">
        <f t="shared" si="12"/>
        <v/>
      </c>
      <c r="J447" s="231"/>
      <c r="K447" s="231"/>
      <c r="L447" s="231"/>
      <c r="M447" s="231"/>
      <c r="N447" s="431"/>
      <c r="O447" s="530"/>
      <c r="P447" s="9"/>
    </row>
    <row r="448" spans="2:16" x14ac:dyDescent="0.45">
      <c r="B448" s="7"/>
      <c r="C448" s="351"/>
      <c r="D448" s="361"/>
      <c r="E448" s="361"/>
      <c r="F448" s="361"/>
      <c r="G448" s="361"/>
      <c r="H448" s="316" t="s">
        <v>140</v>
      </c>
      <c r="I448" s="320" t="str">
        <f t="shared" si="12"/>
        <v/>
      </c>
      <c r="J448" s="231"/>
      <c r="K448" s="231"/>
      <c r="L448" s="231"/>
      <c r="M448" s="231"/>
      <c r="N448" s="431"/>
      <c r="O448" s="530"/>
      <c r="P448" s="9"/>
    </row>
    <row r="449" spans="2:16" x14ac:dyDescent="0.45">
      <c r="B449" s="7"/>
      <c r="C449" s="351"/>
      <c r="D449" s="361"/>
      <c r="E449" s="361"/>
      <c r="F449" s="361"/>
      <c r="G449" s="361"/>
      <c r="H449" s="316" t="s">
        <v>141</v>
      </c>
      <c r="I449" s="320" t="str">
        <f t="shared" si="12"/>
        <v/>
      </c>
      <c r="J449" s="231"/>
      <c r="K449" s="231"/>
      <c r="L449" s="231"/>
      <c r="M449" s="231"/>
      <c r="N449" s="431"/>
      <c r="O449" s="530"/>
      <c r="P449" s="9"/>
    </row>
    <row r="450" spans="2:16" x14ac:dyDescent="0.45">
      <c r="B450" s="7"/>
      <c r="C450" s="351"/>
      <c r="D450" s="361"/>
      <c r="E450" s="361"/>
      <c r="F450" s="361"/>
      <c r="G450" s="361"/>
      <c r="H450" s="316" t="s">
        <v>142</v>
      </c>
      <c r="I450" s="320" t="str">
        <f t="shared" si="12"/>
        <v/>
      </c>
      <c r="J450" s="231"/>
      <c r="K450" s="231"/>
      <c r="L450" s="231"/>
      <c r="M450" s="231"/>
      <c r="N450" s="431"/>
      <c r="O450" s="530"/>
      <c r="P450" s="9"/>
    </row>
    <row r="451" spans="2:16" x14ac:dyDescent="0.45">
      <c r="B451" s="7"/>
      <c r="C451" s="351"/>
      <c r="D451" s="361"/>
      <c r="E451" s="361"/>
      <c r="F451" s="361"/>
      <c r="G451" s="361"/>
      <c r="H451" s="316" t="s">
        <v>143</v>
      </c>
      <c r="I451" s="320" t="str">
        <f t="shared" si="12"/>
        <v/>
      </c>
      <c r="J451" s="231"/>
      <c r="K451" s="231"/>
      <c r="L451" s="231"/>
      <c r="M451" s="231"/>
      <c r="N451" s="431"/>
      <c r="O451" s="530"/>
      <c r="P451" s="9"/>
    </row>
    <row r="452" spans="2:16" x14ac:dyDescent="0.45">
      <c r="B452" s="7"/>
      <c r="C452" s="351"/>
      <c r="D452" s="361"/>
      <c r="E452" s="361"/>
      <c r="F452" s="361"/>
      <c r="G452" s="361"/>
      <c r="H452" s="316" t="s">
        <v>144</v>
      </c>
      <c r="I452" s="320" t="str">
        <f t="shared" si="12"/>
        <v/>
      </c>
      <c r="J452" s="231"/>
      <c r="K452" s="231"/>
      <c r="L452" s="231"/>
      <c r="M452" s="231"/>
      <c r="N452" s="431"/>
      <c r="O452" s="530"/>
      <c r="P452" s="9"/>
    </row>
    <row r="453" spans="2:16" x14ac:dyDescent="0.45">
      <c r="B453" s="7"/>
      <c r="C453" s="351"/>
      <c r="D453" s="361"/>
      <c r="E453" s="361"/>
      <c r="F453" s="361"/>
      <c r="G453" s="361"/>
      <c r="H453" s="316" t="s">
        <v>145</v>
      </c>
      <c r="I453" s="320" t="str">
        <f t="shared" si="12"/>
        <v/>
      </c>
      <c r="J453" s="231"/>
      <c r="K453" s="231"/>
      <c r="L453" s="231"/>
      <c r="M453" s="231"/>
      <c r="N453" s="431"/>
      <c r="O453" s="530"/>
      <c r="P453" s="9"/>
    </row>
    <row r="454" spans="2:16" x14ac:dyDescent="0.45">
      <c r="B454" s="7"/>
      <c r="C454" s="351"/>
      <c r="D454" s="361"/>
      <c r="E454" s="361"/>
      <c r="F454" s="361"/>
      <c r="G454" s="361"/>
      <c r="H454" s="316" t="s">
        <v>146</v>
      </c>
      <c r="I454" s="320" t="str">
        <f t="shared" si="12"/>
        <v/>
      </c>
      <c r="J454" s="231"/>
      <c r="K454" s="231"/>
      <c r="L454" s="231"/>
      <c r="M454" s="231"/>
      <c r="N454" s="431"/>
      <c r="O454" s="530"/>
      <c r="P454" s="9"/>
    </row>
    <row r="455" spans="2:16" x14ac:dyDescent="0.45">
      <c r="B455" s="7"/>
      <c r="C455" s="351"/>
      <c r="D455" s="361"/>
      <c r="E455" s="361"/>
      <c r="F455" s="361"/>
      <c r="G455" s="361"/>
      <c r="H455" s="316" t="s">
        <v>147</v>
      </c>
      <c r="I455" s="320" t="str">
        <f t="shared" si="12"/>
        <v/>
      </c>
      <c r="J455" s="231"/>
      <c r="K455" s="231"/>
      <c r="L455" s="231"/>
      <c r="M455" s="231"/>
      <c r="N455" s="431"/>
      <c r="O455" s="530"/>
      <c r="P455" s="9"/>
    </row>
    <row r="456" spans="2:16" x14ac:dyDescent="0.45">
      <c r="B456" s="7"/>
      <c r="C456" s="351"/>
      <c r="D456" s="361"/>
      <c r="E456" s="361"/>
      <c r="F456" s="361"/>
      <c r="G456" s="361"/>
      <c r="H456" s="316" t="s">
        <v>148</v>
      </c>
      <c r="I456" s="320" t="str">
        <f t="shared" si="12"/>
        <v/>
      </c>
      <c r="J456" s="231"/>
      <c r="K456" s="231"/>
      <c r="L456" s="231"/>
      <c r="M456" s="231"/>
      <c r="N456" s="431"/>
      <c r="O456" s="530"/>
      <c r="P456" s="9"/>
    </row>
    <row r="457" spans="2:16" x14ac:dyDescent="0.45">
      <c r="B457" s="7"/>
      <c r="C457" s="351"/>
      <c r="D457" s="361"/>
      <c r="E457" s="361"/>
      <c r="F457" s="361"/>
      <c r="G457" s="361"/>
      <c r="H457" s="316" t="s">
        <v>149</v>
      </c>
      <c r="I457" s="320" t="str">
        <f t="shared" si="12"/>
        <v/>
      </c>
      <c r="J457" s="231"/>
      <c r="K457" s="231"/>
      <c r="L457" s="231"/>
      <c r="M457" s="231"/>
      <c r="N457" s="431"/>
      <c r="O457" s="530"/>
      <c r="P457" s="9"/>
    </row>
    <row r="458" spans="2:16" x14ac:dyDescent="0.45">
      <c r="B458" s="7"/>
      <c r="C458" s="351"/>
      <c r="D458" s="361"/>
      <c r="E458" s="361"/>
      <c r="F458" s="361"/>
      <c r="G458" s="361"/>
      <c r="H458" s="316" t="s">
        <v>268</v>
      </c>
      <c r="I458" s="320" t="str">
        <f t="shared" si="12"/>
        <v/>
      </c>
      <c r="J458" s="231"/>
      <c r="K458" s="231"/>
      <c r="L458" s="231"/>
      <c r="M458" s="231"/>
      <c r="N458" s="431"/>
      <c r="O458" s="530"/>
      <c r="P458" s="9"/>
    </row>
    <row r="459" spans="2:16" x14ac:dyDescent="0.45">
      <c r="B459" s="7"/>
      <c r="C459" s="351"/>
      <c r="D459" s="361"/>
      <c r="E459" s="361"/>
      <c r="F459" s="361"/>
      <c r="G459" s="361"/>
      <c r="H459" s="316" t="s">
        <v>269</v>
      </c>
      <c r="I459" s="320" t="str">
        <f t="shared" si="12"/>
        <v/>
      </c>
      <c r="J459" s="231"/>
      <c r="K459" s="231"/>
      <c r="L459" s="231"/>
      <c r="M459" s="231"/>
      <c r="N459" s="431"/>
      <c r="O459" s="530"/>
      <c r="P459" s="9"/>
    </row>
    <row r="460" spans="2:16" x14ac:dyDescent="0.45">
      <c r="B460" s="7"/>
      <c r="C460" s="351"/>
      <c r="D460" s="361"/>
      <c r="E460" s="361"/>
      <c r="F460" s="361"/>
      <c r="G460" s="361"/>
      <c r="H460" s="316" t="s">
        <v>270</v>
      </c>
      <c r="I460" s="320" t="str">
        <f t="shared" si="12"/>
        <v/>
      </c>
      <c r="J460" s="231"/>
      <c r="K460" s="231"/>
      <c r="L460" s="231"/>
      <c r="M460" s="231"/>
      <c r="N460" s="431"/>
      <c r="O460" s="530"/>
      <c r="P460" s="9"/>
    </row>
    <row r="461" spans="2:16" x14ac:dyDescent="0.45">
      <c r="B461" s="7"/>
      <c r="C461" s="351"/>
      <c r="D461" s="361"/>
      <c r="E461" s="361"/>
      <c r="F461" s="361"/>
      <c r="G461" s="361"/>
      <c r="H461" s="316" t="s">
        <v>271</v>
      </c>
      <c r="I461" s="320" t="str">
        <f t="shared" si="12"/>
        <v/>
      </c>
      <c r="J461" s="231"/>
      <c r="K461" s="231"/>
      <c r="L461" s="231"/>
      <c r="M461" s="231"/>
      <c r="N461" s="431"/>
      <c r="O461" s="530"/>
      <c r="P461" s="9"/>
    </row>
    <row r="462" spans="2:16" x14ac:dyDescent="0.45">
      <c r="B462" s="7"/>
      <c r="C462" s="351"/>
      <c r="D462" s="361"/>
      <c r="E462" s="361"/>
      <c r="F462" s="361"/>
      <c r="G462" s="361"/>
      <c r="H462" s="316" t="s">
        <v>272</v>
      </c>
      <c r="I462" s="320" t="str">
        <f t="shared" si="12"/>
        <v/>
      </c>
      <c r="J462" s="231"/>
      <c r="K462" s="231"/>
      <c r="L462" s="231"/>
      <c r="M462" s="231"/>
      <c r="N462" s="431"/>
      <c r="O462" s="530"/>
      <c r="P462" s="9"/>
    </row>
    <row r="463" spans="2:16" x14ac:dyDescent="0.45">
      <c r="B463" s="7"/>
      <c r="C463" s="351"/>
      <c r="D463" s="361"/>
      <c r="E463" s="361"/>
      <c r="F463" s="361"/>
      <c r="G463" s="361"/>
      <c r="H463" s="316" t="s">
        <v>273</v>
      </c>
      <c r="I463" s="320" t="str">
        <f t="shared" si="12"/>
        <v/>
      </c>
      <c r="J463" s="231"/>
      <c r="K463" s="231"/>
      <c r="L463" s="231"/>
      <c r="M463" s="231"/>
      <c r="N463" s="431"/>
      <c r="O463" s="530"/>
      <c r="P463" s="9"/>
    </row>
    <row r="464" spans="2:16" x14ac:dyDescent="0.45">
      <c r="B464" s="7"/>
      <c r="C464" s="351"/>
      <c r="D464" s="361"/>
      <c r="E464" s="361"/>
      <c r="F464" s="361"/>
      <c r="G464" s="361"/>
      <c r="H464" s="316" t="s">
        <v>274</v>
      </c>
      <c r="I464" s="320" t="str">
        <f t="shared" si="12"/>
        <v/>
      </c>
      <c r="J464" s="231"/>
      <c r="K464" s="231"/>
      <c r="L464" s="231"/>
      <c r="M464" s="231"/>
      <c r="N464" s="431"/>
      <c r="O464" s="530"/>
      <c r="P464" s="9"/>
    </row>
    <row r="465" spans="2:16" x14ac:dyDescent="0.45">
      <c r="B465" s="7"/>
      <c r="C465" s="351"/>
      <c r="D465" s="361"/>
      <c r="E465" s="361"/>
      <c r="F465" s="361"/>
      <c r="G465" s="361"/>
      <c r="H465" s="316" t="s">
        <v>275</v>
      </c>
      <c r="I465" s="320" t="str">
        <f t="shared" si="12"/>
        <v/>
      </c>
      <c r="J465" s="231"/>
      <c r="K465" s="231"/>
      <c r="L465" s="231"/>
      <c r="M465" s="231"/>
      <c r="N465" s="431"/>
      <c r="O465" s="530"/>
      <c r="P465" s="9"/>
    </row>
    <row r="466" spans="2:16" x14ac:dyDescent="0.45">
      <c r="B466" s="7"/>
      <c r="C466" s="351"/>
      <c r="D466" s="361"/>
      <c r="E466" s="361"/>
      <c r="F466" s="361"/>
      <c r="G466" s="361"/>
      <c r="H466" s="316" t="s">
        <v>276</v>
      </c>
      <c r="I466" s="320" t="str">
        <f t="shared" si="12"/>
        <v/>
      </c>
      <c r="J466" s="231"/>
      <c r="K466" s="231"/>
      <c r="L466" s="231"/>
      <c r="M466" s="231"/>
      <c r="N466" s="431"/>
      <c r="O466" s="530"/>
      <c r="P466" s="9"/>
    </row>
    <row r="467" spans="2:16" x14ac:dyDescent="0.45">
      <c r="B467" s="7"/>
      <c r="C467" s="351"/>
      <c r="D467" s="361"/>
      <c r="E467" s="361"/>
      <c r="F467" s="361"/>
      <c r="G467" s="361"/>
      <c r="H467" s="316" t="s">
        <v>277</v>
      </c>
      <c r="I467" s="320" t="str">
        <f t="shared" si="12"/>
        <v/>
      </c>
      <c r="J467" s="231"/>
      <c r="K467" s="231"/>
      <c r="L467" s="231"/>
      <c r="M467" s="231"/>
      <c r="N467" s="431"/>
      <c r="O467" s="530"/>
      <c r="P467" s="9"/>
    </row>
    <row r="468" spans="2:16" x14ac:dyDescent="0.45">
      <c r="B468" s="7"/>
      <c r="C468" s="351"/>
      <c r="D468" s="361"/>
      <c r="E468" s="361"/>
      <c r="F468" s="361"/>
      <c r="G468" s="361"/>
      <c r="H468" s="316" t="s">
        <v>278</v>
      </c>
      <c r="I468" s="320" t="str">
        <f t="shared" si="12"/>
        <v/>
      </c>
      <c r="J468" s="231"/>
      <c r="K468" s="231"/>
      <c r="L468" s="231"/>
      <c r="M468" s="231"/>
      <c r="N468" s="431"/>
      <c r="O468" s="530"/>
      <c r="P468" s="9"/>
    </row>
    <row r="469" spans="2:16" x14ac:dyDescent="0.45">
      <c r="B469" s="7"/>
      <c r="C469" s="351"/>
      <c r="D469" s="361"/>
      <c r="E469" s="361"/>
      <c r="F469" s="361"/>
      <c r="G469" s="361"/>
      <c r="H469" s="316" t="s">
        <v>279</v>
      </c>
      <c r="I469" s="320" t="str">
        <f t="shared" si="12"/>
        <v/>
      </c>
      <c r="J469" s="231"/>
      <c r="K469" s="231"/>
      <c r="L469" s="231"/>
      <c r="M469" s="231"/>
      <c r="N469" s="431"/>
      <c r="O469" s="530"/>
      <c r="P469" s="9"/>
    </row>
    <row r="470" spans="2:16" x14ac:dyDescent="0.45">
      <c r="B470" s="7"/>
      <c r="C470" s="351"/>
      <c r="D470" s="361"/>
      <c r="E470" s="361"/>
      <c r="F470" s="361"/>
      <c r="G470" s="361"/>
      <c r="H470" s="316" t="s">
        <v>280</v>
      </c>
      <c r="I470" s="320" t="str">
        <f t="shared" si="12"/>
        <v/>
      </c>
      <c r="J470" s="231"/>
      <c r="K470" s="231"/>
      <c r="L470" s="231"/>
      <c r="M470" s="231"/>
      <c r="N470" s="431"/>
      <c r="O470" s="530"/>
      <c r="P470" s="9"/>
    </row>
    <row r="471" spans="2:16" x14ac:dyDescent="0.45">
      <c r="B471" s="7"/>
      <c r="C471" s="351"/>
      <c r="D471" s="361"/>
      <c r="E471" s="361"/>
      <c r="F471" s="361"/>
      <c r="G471" s="361"/>
      <c r="H471" s="316" t="s">
        <v>281</v>
      </c>
      <c r="I471" s="320" t="str">
        <f t="shared" si="12"/>
        <v/>
      </c>
      <c r="J471" s="231"/>
      <c r="K471" s="231"/>
      <c r="L471" s="231"/>
      <c r="M471" s="231"/>
      <c r="N471" s="431"/>
      <c r="O471" s="530"/>
      <c r="P471" s="9"/>
    </row>
    <row r="472" spans="2:16" ht="15.6" thickBot="1" x14ac:dyDescent="0.5">
      <c r="B472" s="7"/>
      <c r="C472" s="352"/>
      <c r="D472" s="362"/>
      <c r="E472" s="362"/>
      <c r="F472" s="362"/>
      <c r="G472" s="362"/>
      <c r="H472" s="310" t="s">
        <v>282</v>
      </c>
      <c r="I472" s="320" t="str">
        <f t="shared" si="12"/>
        <v/>
      </c>
      <c r="J472" s="231"/>
      <c r="K472" s="231"/>
      <c r="L472" s="231"/>
      <c r="M472" s="231"/>
      <c r="N472" s="432"/>
      <c r="O472" s="531"/>
      <c r="P472" s="9"/>
    </row>
    <row r="473" spans="2:16" x14ac:dyDescent="0.45">
      <c r="B473" s="7"/>
      <c r="C473" s="350" t="str">
        <f>IF($A$1&gt;13,14,"")</f>
        <v/>
      </c>
      <c r="D473" s="360" t="str">
        <f>IF('1'!D26&lt;&gt;"",'1'!D26,"")</f>
        <v/>
      </c>
      <c r="E473" s="360" t="str">
        <f>IF('1'!E26&lt;&gt;"",'1'!E26,"")&amp;CHAR(10)&amp;IF('1'!F26&lt;&gt;"",'1'!F26,"")&amp;CHAR(10)&amp;IF('1'!G26&lt;&gt;"",'1'!G26,"")&amp;CHAR(10)&amp;IF('1'!H26&lt;&gt;"",'1'!H26,"")&amp;CHAR(10)&amp;IF('1'!I26&lt;&gt;"",'1'!I26,"")</f>
        <v xml:space="preserve">
</v>
      </c>
      <c r="F473" s="360" t="str">
        <f>IF('3'!G83="[選択]","","【A】"&amp;'3'!G83&amp;"（"&amp;'3'!H84&amp;"）"&amp;CHAR(10))&amp;IF('3'!I83="[選択]","","【B】"&amp;'3'!I83&amp;"（"&amp;'3'!J84&amp;"）"&amp;CHAR(10))&amp;IF('3'!K83="実施済","【C】"&amp;'3'!K83&amp;"（"&amp;'3'!L84&amp;"）"&amp;CHAR(10),"")&amp;IF('3'!M83="実施済","【D】"&amp;'3'!M83&amp;"（"&amp;'3'!N84&amp;"）"&amp;CHAR(10),"")</f>
        <v/>
      </c>
      <c r="G473" s="360" t="str">
        <f>IF('4'!G84="[選択]","","【a】"&amp;'4'!G84&amp;"（"&amp;'4'!H85&amp;"）"&amp;CHAR(10))&amp;IF('4'!I84="[選択]","","【b】"&amp;'4'!I84&amp;"（"&amp;'4'!J85&amp;"）"&amp;CHAR(10))&amp;IF('4'!K84="[選択]","","【c】"&amp;'4'!K84&amp;"（"&amp;'4'!L85&amp;"）"&amp;CHAR(10))&amp;IF('4'!M84="[選択]","","【d】"&amp;'4'!M84&amp;"（"&amp;'4'!N85&amp;"）"&amp;CHAR(10))&amp;IF('4'!O84="[選択]","","【e】"&amp;'4'!O84&amp;"（"&amp;'4'!P85&amp;"）"&amp;CHAR(10))&amp;IF('4'!Q84="[選択]","","【f】"&amp;'4'!Q84&amp;"（"&amp;'4'!R85&amp;"）"&amp;CHAR(10))&amp;IF('4'!S84="[選択]","","【g】"&amp;'4'!S84&amp;"（"&amp;'4'!T85&amp;"）"&amp;CHAR(10))&amp;IF('4'!U84="[選択]","","【h】"&amp;'4'!U84&amp;"（"&amp;'4'!V85&amp;"）")</f>
        <v/>
      </c>
      <c r="H473" s="309" t="s">
        <v>46</v>
      </c>
      <c r="I473" s="319" t="str">
        <f>IF(BG1&lt;&gt;"",BG1,"")</f>
        <v/>
      </c>
      <c r="J473" s="230"/>
      <c r="K473" s="230"/>
      <c r="L473" s="230"/>
      <c r="M473" s="230"/>
      <c r="N473" s="429" t="str">
        <f>'4'!X84</f>
        <v>[選択]</v>
      </c>
      <c r="O473" s="529" t="str">
        <f>IF(N473="（a）",$S$38,IF(N473="（b）",$S$39, IF(N473="（c）",$S$40, IF(N473="（d）",$S$41,""))))</f>
        <v/>
      </c>
      <c r="P473" s="9"/>
    </row>
    <row r="474" spans="2:16" x14ac:dyDescent="0.45">
      <c r="B474" s="7"/>
      <c r="C474" s="351"/>
      <c r="D474" s="361"/>
      <c r="E474" s="361"/>
      <c r="F474" s="361"/>
      <c r="G474" s="361"/>
      <c r="H474" s="316" t="s">
        <v>47</v>
      </c>
      <c r="I474" s="320" t="str">
        <f>IF(BG2&lt;&gt;"",BG2,"")</f>
        <v/>
      </c>
      <c r="J474" s="231"/>
      <c r="K474" s="231"/>
      <c r="L474" s="231"/>
      <c r="M474" s="231"/>
      <c r="N474" s="431"/>
      <c r="O474" s="530"/>
      <c r="P474" s="9"/>
    </row>
    <row r="475" spans="2:16" x14ac:dyDescent="0.45">
      <c r="B475" s="7"/>
      <c r="C475" s="351"/>
      <c r="D475" s="361"/>
      <c r="E475" s="361"/>
      <c r="F475" s="361"/>
      <c r="G475" s="361"/>
      <c r="H475" s="316" t="s">
        <v>48</v>
      </c>
      <c r="I475" s="320" t="str">
        <f>IF(BG3&lt;&gt;"",BG3,"")</f>
        <v/>
      </c>
      <c r="J475" s="231"/>
      <c r="K475" s="231"/>
      <c r="L475" s="231"/>
      <c r="M475" s="231"/>
      <c r="N475" s="431"/>
      <c r="O475" s="530"/>
      <c r="P475" s="9"/>
    </row>
    <row r="476" spans="2:16" x14ac:dyDescent="0.45">
      <c r="B476" s="7"/>
      <c r="C476" s="351"/>
      <c r="D476" s="361"/>
      <c r="E476" s="361"/>
      <c r="F476" s="361"/>
      <c r="G476" s="361"/>
      <c r="H476" s="316" t="s">
        <v>49</v>
      </c>
      <c r="I476" s="320" t="str">
        <f t="shared" ref="I476:I507" si="13">IF(BG4&lt;&gt;"",BG4,"")</f>
        <v/>
      </c>
      <c r="J476" s="231"/>
      <c r="K476" s="231"/>
      <c r="L476" s="231"/>
      <c r="M476" s="231"/>
      <c r="N476" s="431"/>
      <c r="O476" s="530"/>
      <c r="P476" s="9"/>
    </row>
    <row r="477" spans="2:16" x14ac:dyDescent="0.45">
      <c r="B477" s="7"/>
      <c r="C477" s="351"/>
      <c r="D477" s="361"/>
      <c r="E477" s="361"/>
      <c r="F477" s="361"/>
      <c r="G477" s="361"/>
      <c r="H477" s="316" t="s">
        <v>50</v>
      </c>
      <c r="I477" s="320" t="str">
        <f t="shared" si="13"/>
        <v/>
      </c>
      <c r="J477" s="231"/>
      <c r="K477" s="231"/>
      <c r="L477" s="231"/>
      <c r="M477" s="231"/>
      <c r="N477" s="431"/>
      <c r="O477" s="530"/>
      <c r="P477" s="9"/>
    </row>
    <row r="478" spans="2:16" x14ac:dyDescent="0.45">
      <c r="B478" s="7"/>
      <c r="C478" s="351"/>
      <c r="D478" s="361"/>
      <c r="E478" s="361"/>
      <c r="F478" s="361"/>
      <c r="G478" s="361"/>
      <c r="H478" s="316" t="s">
        <v>51</v>
      </c>
      <c r="I478" s="320" t="str">
        <f t="shared" si="13"/>
        <v/>
      </c>
      <c r="J478" s="231"/>
      <c r="K478" s="231"/>
      <c r="L478" s="231"/>
      <c r="M478" s="231"/>
      <c r="N478" s="431"/>
      <c r="O478" s="530"/>
      <c r="P478" s="9"/>
    </row>
    <row r="479" spans="2:16" x14ac:dyDescent="0.45">
      <c r="B479" s="7"/>
      <c r="C479" s="351"/>
      <c r="D479" s="361"/>
      <c r="E479" s="361"/>
      <c r="F479" s="361"/>
      <c r="G479" s="361"/>
      <c r="H479" s="316" t="s">
        <v>52</v>
      </c>
      <c r="I479" s="320" t="str">
        <f t="shared" si="13"/>
        <v/>
      </c>
      <c r="J479" s="231"/>
      <c r="K479" s="231"/>
      <c r="L479" s="231"/>
      <c r="M479" s="231"/>
      <c r="N479" s="431"/>
      <c r="O479" s="530"/>
      <c r="P479" s="9"/>
    </row>
    <row r="480" spans="2:16" x14ac:dyDescent="0.45">
      <c r="B480" s="7"/>
      <c r="C480" s="351"/>
      <c r="D480" s="361"/>
      <c r="E480" s="361"/>
      <c r="F480" s="361"/>
      <c r="G480" s="361"/>
      <c r="H480" s="316" t="s">
        <v>53</v>
      </c>
      <c r="I480" s="320" t="str">
        <f t="shared" si="13"/>
        <v/>
      </c>
      <c r="J480" s="231"/>
      <c r="K480" s="231"/>
      <c r="L480" s="231"/>
      <c r="M480" s="231"/>
      <c r="N480" s="431"/>
      <c r="O480" s="530"/>
      <c r="P480" s="9"/>
    </row>
    <row r="481" spans="2:16" x14ac:dyDescent="0.45">
      <c r="B481" s="7"/>
      <c r="C481" s="351"/>
      <c r="D481" s="361"/>
      <c r="E481" s="361"/>
      <c r="F481" s="361"/>
      <c r="G481" s="361"/>
      <c r="H481" s="316" t="s">
        <v>54</v>
      </c>
      <c r="I481" s="320" t="str">
        <f t="shared" si="13"/>
        <v/>
      </c>
      <c r="J481" s="231"/>
      <c r="K481" s="231"/>
      <c r="L481" s="231"/>
      <c r="M481" s="231"/>
      <c r="N481" s="431"/>
      <c r="O481" s="530"/>
      <c r="P481" s="9"/>
    </row>
    <row r="482" spans="2:16" x14ac:dyDescent="0.45">
      <c r="B482" s="7"/>
      <c r="C482" s="351"/>
      <c r="D482" s="361"/>
      <c r="E482" s="361"/>
      <c r="F482" s="361"/>
      <c r="G482" s="361"/>
      <c r="H482" s="316" t="s">
        <v>55</v>
      </c>
      <c r="I482" s="320" t="str">
        <f t="shared" si="13"/>
        <v/>
      </c>
      <c r="J482" s="231"/>
      <c r="K482" s="231"/>
      <c r="L482" s="231"/>
      <c r="M482" s="231"/>
      <c r="N482" s="431"/>
      <c r="O482" s="530"/>
      <c r="P482" s="9"/>
    </row>
    <row r="483" spans="2:16" x14ac:dyDescent="0.45">
      <c r="B483" s="7"/>
      <c r="C483" s="351"/>
      <c r="D483" s="361"/>
      <c r="E483" s="361"/>
      <c r="F483" s="361"/>
      <c r="G483" s="361"/>
      <c r="H483" s="316" t="s">
        <v>140</v>
      </c>
      <c r="I483" s="320" t="str">
        <f t="shared" si="13"/>
        <v/>
      </c>
      <c r="J483" s="231"/>
      <c r="K483" s="231"/>
      <c r="L483" s="231"/>
      <c r="M483" s="231"/>
      <c r="N483" s="431"/>
      <c r="O483" s="530"/>
      <c r="P483" s="9"/>
    </row>
    <row r="484" spans="2:16" x14ac:dyDescent="0.45">
      <c r="B484" s="7"/>
      <c r="C484" s="351"/>
      <c r="D484" s="361"/>
      <c r="E484" s="361"/>
      <c r="F484" s="361"/>
      <c r="G484" s="361"/>
      <c r="H484" s="316" t="s">
        <v>141</v>
      </c>
      <c r="I484" s="320" t="str">
        <f t="shared" si="13"/>
        <v/>
      </c>
      <c r="J484" s="231"/>
      <c r="K484" s="231"/>
      <c r="L484" s="231"/>
      <c r="M484" s="231"/>
      <c r="N484" s="431"/>
      <c r="O484" s="530"/>
      <c r="P484" s="9"/>
    </row>
    <row r="485" spans="2:16" x14ac:dyDescent="0.45">
      <c r="B485" s="7"/>
      <c r="C485" s="351"/>
      <c r="D485" s="361"/>
      <c r="E485" s="361"/>
      <c r="F485" s="361"/>
      <c r="G485" s="361"/>
      <c r="H485" s="316" t="s">
        <v>142</v>
      </c>
      <c r="I485" s="320" t="str">
        <f t="shared" si="13"/>
        <v/>
      </c>
      <c r="J485" s="231"/>
      <c r="K485" s="231"/>
      <c r="L485" s="231"/>
      <c r="M485" s="231"/>
      <c r="N485" s="431"/>
      <c r="O485" s="530"/>
      <c r="P485" s="9"/>
    </row>
    <row r="486" spans="2:16" x14ac:dyDescent="0.45">
      <c r="B486" s="7"/>
      <c r="C486" s="351"/>
      <c r="D486" s="361"/>
      <c r="E486" s="361"/>
      <c r="F486" s="361"/>
      <c r="G486" s="361"/>
      <c r="H486" s="316" t="s">
        <v>143</v>
      </c>
      <c r="I486" s="320" t="str">
        <f t="shared" si="13"/>
        <v/>
      </c>
      <c r="J486" s="231"/>
      <c r="K486" s="231"/>
      <c r="L486" s="231"/>
      <c r="M486" s="231"/>
      <c r="N486" s="431"/>
      <c r="O486" s="530"/>
      <c r="P486" s="9"/>
    </row>
    <row r="487" spans="2:16" x14ac:dyDescent="0.45">
      <c r="B487" s="7"/>
      <c r="C487" s="351"/>
      <c r="D487" s="361"/>
      <c r="E487" s="361"/>
      <c r="F487" s="361"/>
      <c r="G487" s="361"/>
      <c r="H487" s="316" t="s">
        <v>144</v>
      </c>
      <c r="I487" s="320" t="str">
        <f t="shared" si="13"/>
        <v/>
      </c>
      <c r="J487" s="231"/>
      <c r="K487" s="231"/>
      <c r="L487" s="231"/>
      <c r="M487" s="231"/>
      <c r="N487" s="431"/>
      <c r="O487" s="530"/>
      <c r="P487" s="9"/>
    </row>
    <row r="488" spans="2:16" x14ac:dyDescent="0.45">
      <c r="B488" s="7"/>
      <c r="C488" s="351"/>
      <c r="D488" s="361"/>
      <c r="E488" s="361"/>
      <c r="F488" s="361"/>
      <c r="G488" s="361"/>
      <c r="H488" s="316" t="s">
        <v>145</v>
      </c>
      <c r="I488" s="320" t="str">
        <f t="shared" si="13"/>
        <v/>
      </c>
      <c r="J488" s="231"/>
      <c r="K488" s="231"/>
      <c r="L488" s="231"/>
      <c r="M488" s="231"/>
      <c r="N488" s="431"/>
      <c r="O488" s="530"/>
      <c r="P488" s="9"/>
    </row>
    <row r="489" spans="2:16" x14ac:dyDescent="0.45">
      <c r="B489" s="7"/>
      <c r="C489" s="351"/>
      <c r="D489" s="361"/>
      <c r="E489" s="361"/>
      <c r="F489" s="361"/>
      <c r="G489" s="361"/>
      <c r="H489" s="316" t="s">
        <v>146</v>
      </c>
      <c r="I489" s="320" t="str">
        <f t="shared" si="13"/>
        <v/>
      </c>
      <c r="J489" s="231"/>
      <c r="K489" s="231"/>
      <c r="L489" s="231"/>
      <c r="M489" s="231"/>
      <c r="N489" s="431"/>
      <c r="O489" s="530"/>
      <c r="P489" s="9"/>
    </row>
    <row r="490" spans="2:16" x14ac:dyDescent="0.45">
      <c r="B490" s="7"/>
      <c r="C490" s="351"/>
      <c r="D490" s="361"/>
      <c r="E490" s="361"/>
      <c r="F490" s="361"/>
      <c r="G490" s="361"/>
      <c r="H490" s="316" t="s">
        <v>147</v>
      </c>
      <c r="I490" s="320" t="str">
        <f t="shared" si="13"/>
        <v/>
      </c>
      <c r="J490" s="231"/>
      <c r="K490" s="231"/>
      <c r="L490" s="231"/>
      <c r="M490" s="231"/>
      <c r="N490" s="431"/>
      <c r="O490" s="530"/>
      <c r="P490" s="9"/>
    </row>
    <row r="491" spans="2:16" x14ac:dyDescent="0.45">
      <c r="B491" s="7"/>
      <c r="C491" s="351"/>
      <c r="D491" s="361"/>
      <c r="E491" s="361"/>
      <c r="F491" s="361"/>
      <c r="G491" s="361"/>
      <c r="H491" s="316" t="s">
        <v>148</v>
      </c>
      <c r="I491" s="320" t="str">
        <f t="shared" si="13"/>
        <v/>
      </c>
      <c r="J491" s="231"/>
      <c r="K491" s="231"/>
      <c r="L491" s="231"/>
      <c r="M491" s="231"/>
      <c r="N491" s="431"/>
      <c r="O491" s="530"/>
      <c r="P491" s="9"/>
    </row>
    <row r="492" spans="2:16" x14ac:dyDescent="0.45">
      <c r="B492" s="7"/>
      <c r="C492" s="351"/>
      <c r="D492" s="361"/>
      <c r="E492" s="361"/>
      <c r="F492" s="361"/>
      <c r="G492" s="361"/>
      <c r="H492" s="316" t="s">
        <v>149</v>
      </c>
      <c r="I492" s="320" t="str">
        <f t="shared" si="13"/>
        <v/>
      </c>
      <c r="J492" s="231"/>
      <c r="K492" s="231"/>
      <c r="L492" s="231"/>
      <c r="M492" s="231"/>
      <c r="N492" s="431"/>
      <c r="O492" s="530"/>
      <c r="P492" s="9"/>
    </row>
    <row r="493" spans="2:16" x14ac:dyDescent="0.45">
      <c r="B493" s="7"/>
      <c r="C493" s="351"/>
      <c r="D493" s="361"/>
      <c r="E493" s="361"/>
      <c r="F493" s="361"/>
      <c r="G493" s="361"/>
      <c r="H493" s="316" t="s">
        <v>268</v>
      </c>
      <c r="I493" s="320" t="str">
        <f t="shared" si="13"/>
        <v/>
      </c>
      <c r="J493" s="231"/>
      <c r="K493" s="231"/>
      <c r="L493" s="231"/>
      <c r="M493" s="231"/>
      <c r="N493" s="431"/>
      <c r="O493" s="530"/>
      <c r="P493" s="9"/>
    </row>
    <row r="494" spans="2:16" x14ac:dyDescent="0.45">
      <c r="B494" s="7"/>
      <c r="C494" s="351"/>
      <c r="D494" s="361"/>
      <c r="E494" s="361"/>
      <c r="F494" s="361"/>
      <c r="G494" s="361"/>
      <c r="H494" s="316" t="s">
        <v>269</v>
      </c>
      <c r="I494" s="320" t="str">
        <f t="shared" si="13"/>
        <v/>
      </c>
      <c r="J494" s="231"/>
      <c r="K494" s="231"/>
      <c r="L494" s="231"/>
      <c r="M494" s="231"/>
      <c r="N494" s="431"/>
      <c r="O494" s="530"/>
      <c r="P494" s="9"/>
    </row>
    <row r="495" spans="2:16" x14ac:dyDescent="0.45">
      <c r="B495" s="7"/>
      <c r="C495" s="351"/>
      <c r="D495" s="361"/>
      <c r="E495" s="361"/>
      <c r="F495" s="361"/>
      <c r="G495" s="361"/>
      <c r="H495" s="316" t="s">
        <v>270</v>
      </c>
      <c r="I495" s="320" t="str">
        <f t="shared" si="13"/>
        <v/>
      </c>
      <c r="J495" s="231"/>
      <c r="K495" s="231"/>
      <c r="L495" s="231"/>
      <c r="M495" s="231"/>
      <c r="N495" s="431"/>
      <c r="O495" s="530"/>
      <c r="P495" s="9"/>
    </row>
    <row r="496" spans="2:16" x14ac:dyDescent="0.45">
      <c r="B496" s="7"/>
      <c r="C496" s="351"/>
      <c r="D496" s="361"/>
      <c r="E496" s="361"/>
      <c r="F496" s="361"/>
      <c r="G496" s="361"/>
      <c r="H496" s="316" t="s">
        <v>271</v>
      </c>
      <c r="I496" s="320" t="str">
        <f t="shared" si="13"/>
        <v/>
      </c>
      <c r="J496" s="231"/>
      <c r="K496" s="231"/>
      <c r="L496" s="231"/>
      <c r="M496" s="231"/>
      <c r="N496" s="431"/>
      <c r="O496" s="530"/>
      <c r="P496" s="9"/>
    </row>
    <row r="497" spans="2:16" x14ac:dyDescent="0.45">
      <c r="B497" s="7"/>
      <c r="C497" s="351"/>
      <c r="D497" s="361"/>
      <c r="E497" s="361"/>
      <c r="F497" s="361"/>
      <c r="G497" s="361"/>
      <c r="H497" s="316" t="s">
        <v>272</v>
      </c>
      <c r="I497" s="320" t="str">
        <f t="shared" si="13"/>
        <v/>
      </c>
      <c r="J497" s="231"/>
      <c r="K497" s="231"/>
      <c r="L497" s="231"/>
      <c r="M497" s="231"/>
      <c r="N497" s="431"/>
      <c r="O497" s="530"/>
      <c r="P497" s="9"/>
    </row>
    <row r="498" spans="2:16" x14ac:dyDescent="0.45">
      <c r="B498" s="7"/>
      <c r="C498" s="351"/>
      <c r="D498" s="361"/>
      <c r="E498" s="361"/>
      <c r="F498" s="361"/>
      <c r="G498" s="361"/>
      <c r="H498" s="316" t="s">
        <v>273</v>
      </c>
      <c r="I498" s="320" t="str">
        <f t="shared" si="13"/>
        <v/>
      </c>
      <c r="J498" s="231"/>
      <c r="K498" s="231"/>
      <c r="L498" s="231"/>
      <c r="M498" s="231"/>
      <c r="N498" s="431"/>
      <c r="O498" s="530"/>
      <c r="P498" s="9"/>
    </row>
    <row r="499" spans="2:16" x14ac:dyDescent="0.45">
      <c r="B499" s="7"/>
      <c r="C499" s="351"/>
      <c r="D499" s="361"/>
      <c r="E499" s="361"/>
      <c r="F499" s="361"/>
      <c r="G499" s="361"/>
      <c r="H499" s="316" t="s">
        <v>274</v>
      </c>
      <c r="I499" s="320" t="str">
        <f t="shared" si="13"/>
        <v/>
      </c>
      <c r="J499" s="231"/>
      <c r="K499" s="231"/>
      <c r="L499" s="231"/>
      <c r="M499" s="231"/>
      <c r="N499" s="431"/>
      <c r="O499" s="530"/>
      <c r="P499" s="9"/>
    </row>
    <row r="500" spans="2:16" x14ac:dyDescent="0.45">
      <c r="B500" s="7"/>
      <c r="C500" s="351"/>
      <c r="D500" s="361"/>
      <c r="E500" s="361"/>
      <c r="F500" s="361"/>
      <c r="G500" s="361"/>
      <c r="H500" s="316" t="s">
        <v>275</v>
      </c>
      <c r="I500" s="320" t="str">
        <f t="shared" si="13"/>
        <v/>
      </c>
      <c r="J500" s="231"/>
      <c r="K500" s="231"/>
      <c r="L500" s="231"/>
      <c r="M500" s="231"/>
      <c r="N500" s="431"/>
      <c r="O500" s="530"/>
      <c r="P500" s="9"/>
    </row>
    <row r="501" spans="2:16" x14ac:dyDescent="0.45">
      <c r="B501" s="7"/>
      <c r="C501" s="351"/>
      <c r="D501" s="361"/>
      <c r="E501" s="361"/>
      <c r="F501" s="361"/>
      <c r="G501" s="361"/>
      <c r="H501" s="316" t="s">
        <v>276</v>
      </c>
      <c r="I501" s="320" t="str">
        <f t="shared" si="13"/>
        <v/>
      </c>
      <c r="J501" s="231"/>
      <c r="K501" s="231"/>
      <c r="L501" s="231"/>
      <c r="M501" s="231"/>
      <c r="N501" s="431"/>
      <c r="O501" s="530"/>
      <c r="P501" s="9"/>
    </row>
    <row r="502" spans="2:16" x14ac:dyDescent="0.45">
      <c r="B502" s="7"/>
      <c r="C502" s="351"/>
      <c r="D502" s="361"/>
      <c r="E502" s="361"/>
      <c r="F502" s="361"/>
      <c r="G502" s="361"/>
      <c r="H502" s="316" t="s">
        <v>277</v>
      </c>
      <c r="I502" s="320" t="str">
        <f t="shared" si="13"/>
        <v/>
      </c>
      <c r="J502" s="231"/>
      <c r="K502" s="231"/>
      <c r="L502" s="231"/>
      <c r="M502" s="231"/>
      <c r="N502" s="431"/>
      <c r="O502" s="530"/>
      <c r="P502" s="9"/>
    </row>
    <row r="503" spans="2:16" x14ac:dyDescent="0.45">
      <c r="B503" s="7"/>
      <c r="C503" s="351"/>
      <c r="D503" s="361"/>
      <c r="E503" s="361"/>
      <c r="F503" s="361"/>
      <c r="G503" s="361"/>
      <c r="H503" s="316" t="s">
        <v>278</v>
      </c>
      <c r="I503" s="320" t="str">
        <f t="shared" si="13"/>
        <v/>
      </c>
      <c r="J503" s="231"/>
      <c r="K503" s="231"/>
      <c r="L503" s="231"/>
      <c r="M503" s="231"/>
      <c r="N503" s="431"/>
      <c r="O503" s="530"/>
      <c r="P503" s="9"/>
    </row>
    <row r="504" spans="2:16" x14ac:dyDescent="0.45">
      <c r="B504" s="7"/>
      <c r="C504" s="351"/>
      <c r="D504" s="361"/>
      <c r="E504" s="361"/>
      <c r="F504" s="361"/>
      <c r="G504" s="361"/>
      <c r="H504" s="316" t="s">
        <v>279</v>
      </c>
      <c r="I504" s="320" t="str">
        <f t="shared" si="13"/>
        <v/>
      </c>
      <c r="J504" s="231"/>
      <c r="K504" s="231"/>
      <c r="L504" s="231"/>
      <c r="M504" s="231"/>
      <c r="N504" s="431"/>
      <c r="O504" s="530"/>
      <c r="P504" s="9"/>
    </row>
    <row r="505" spans="2:16" x14ac:dyDescent="0.45">
      <c r="B505" s="7"/>
      <c r="C505" s="351"/>
      <c r="D505" s="361"/>
      <c r="E505" s="361"/>
      <c r="F505" s="361"/>
      <c r="G505" s="361"/>
      <c r="H505" s="316" t="s">
        <v>280</v>
      </c>
      <c r="I505" s="320" t="str">
        <f t="shared" si="13"/>
        <v/>
      </c>
      <c r="J505" s="231"/>
      <c r="K505" s="231"/>
      <c r="L505" s="231"/>
      <c r="M505" s="231"/>
      <c r="N505" s="431"/>
      <c r="O505" s="530"/>
      <c r="P505" s="9"/>
    </row>
    <row r="506" spans="2:16" x14ac:dyDescent="0.45">
      <c r="B506" s="7"/>
      <c r="C506" s="351"/>
      <c r="D506" s="361"/>
      <c r="E506" s="361"/>
      <c r="F506" s="361"/>
      <c r="G506" s="361"/>
      <c r="H506" s="316" t="s">
        <v>281</v>
      </c>
      <c r="I506" s="320" t="str">
        <f t="shared" si="13"/>
        <v/>
      </c>
      <c r="J506" s="231"/>
      <c r="K506" s="231"/>
      <c r="L506" s="231"/>
      <c r="M506" s="231"/>
      <c r="N506" s="431"/>
      <c r="O506" s="530"/>
      <c r="P506" s="9"/>
    </row>
    <row r="507" spans="2:16" ht="15.6" thickBot="1" x14ac:dyDescent="0.5">
      <c r="B507" s="7"/>
      <c r="C507" s="352"/>
      <c r="D507" s="362"/>
      <c r="E507" s="362"/>
      <c r="F507" s="362"/>
      <c r="G507" s="362"/>
      <c r="H507" s="310" t="s">
        <v>282</v>
      </c>
      <c r="I507" s="320" t="str">
        <f t="shared" si="13"/>
        <v/>
      </c>
      <c r="J507" s="231"/>
      <c r="K507" s="231"/>
      <c r="L507" s="231"/>
      <c r="M507" s="231"/>
      <c r="N507" s="432"/>
      <c r="O507" s="531"/>
      <c r="P507" s="9"/>
    </row>
    <row r="508" spans="2:16" x14ac:dyDescent="0.45">
      <c r="B508" s="7"/>
      <c r="C508" s="350" t="str">
        <f>IF($A$1&gt;14,15,"")</f>
        <v/>
      </c>
      <c r="D508" s="360" t="str">
        <f>IF('1'!D27&lt;&gt;"",'1'!D27,"")</f>
        <v/>
      </c>
      <c r="E508" s="360" t="str">
        <f>IF('1'!E27&lt;&gt;"",'1'!E27,"")&amp;CHAR(10)&amp;IF('1'!F27&lt;&gt;"",'1'!F27,"")&amp;CHAR(10)&amp;IF('1'!G27&lt;&gt;"",'1'!G27,"")&amp;CHAR(10)&amp;IF('1'!H27&lt;&gt;"",'1'!H27,"")&amp;CHAR(10)&amp;IF('1'!I27&lt;&gt;"",'1'!I27,"")</f>
        <v xml:space="preserve">
</v>
      </c>
      <c r="F508" s="360" t="str">
        <f>IF('3'!G88="[選択]","","【A】"&amp;'3'!G88&amp;"（"&amp;'3'!H89&amp;"）"&amp;CHAR(10))&amp;IF('3'!I88="[選択]","","【B】"&amp;'3'!I88&amp;"（"&amp;'3'!J89&amp;"）"&amp;CHAR(10))&amp;IF('3'!K88="実施済","【C】"&amp;'3'!K88&amp;"（"&amp;'3'!L89&amp;"）"&amp;CHAR(10),"")&amp;IF('3'!M88="実施済","【D】"&amp;'3'!M88&amp;"（"&amp;'3'!N89&amp;"）"&amp;CHAR(10),"")</f>
        <v/>
      </c>
      <c r="G508" s="360" t="str">
        <f>IF('4'!G89="[選択]","","【a】"&amp;'4'!G89&amp;"（"&amp;'4'!H90&amp;"）"&amp;CHAR(10))&amp;IF('4'!I89="[選択]","","【b】"&amp;'4'!I89&amp;"（"&amp;'4'!J90&amp;"）"&amp;CHAR(10))&amp;IF('4'!K89="[選択]","","【c】"&amp;'4'!K89&amp;"（"&amp;'4'!L90&amp;"）"&amp;CHAR(10))&amp;IF('4'!M89="[選択]","","【d】"&amp;'4'!M89&amp;"（"&amp;'4'!N90&amp;"）"&amp;CHAR(10))&amp;IF('4'!O89="[選択]","","【e】"&amp;'4'!O89&amp;"（"&amp;'4'!P90&amp;"）"&amp;CHAR(10))&amp;IF('4'!Q89="[選択]","","【f】"&amp;'4'!Q89&amp;"（"&amp;'4'!R90&amp;"）"&amp;CHAR(10))&amp;IF('4'!S89="[選択]","","【g】"&amp;'4'!S89&amp;"（"&amp;'4'!T90&amp;"）"&amp;CHAR(10))&amp;IF('4'!U89="[選択]","","【h】"&amp;'4'!U89&amp;"（"&amp;'4'!V90&amp;"）")</f>
        <v/>
      </c>
      <c r="H508" s="309" t="s">
        <v>46</v>
      </c>
      <c r="I508" s="319" t="str">
        <f>IF(BJ1&lt;&gt;"",BJ1,"")</f>
        <v/>
      </c>
      <c r="J508" s="230"/>
      <c r="K508" s="230"/>
      <c r="L508" s="230"/>
      <c r="M508" s="230"/>
      <c r="N508" s="429" t="str">
        <f>'4'!X89</f>
        <v>[選択]</v>
      </c>
      <c r="O508" s="529" t="str">
        <f>IF(N508="（a）",$S$38,IF(N508="（b）",$S$39, IF(N508="（c）",$S$40, IF(N508="（d）",$S$41,""))))</f>
        <v/>
      </c>
      <c r="P508" s="9"/>
    </row>
    <row r="509" spans="2:16" x14ac:dyDescent="0.45">
      <c r="B509" s="7"/>
      <c r="C509" s="351"/>
      <c r="D509" s="361"/>
      <c r="E509" s="361"/>
      <c r="F509" s="361"/>
      <c r="G509" s="361"/>
      <c r="H509" s="316" t="s">
        <v>47</v>
      </c>
      <c r="I509" s="320" t="str">
        <f>IF(BJ2&lt;&gt;"",BJ2,"")</f>
        <v/>
      </c>
      <c r="J509" s="231"/>
      <c r="K509" s="231"/>
      <c r="L509" s="231"/>
      <c r="M509" s="231"/>
      <c r="N509" s="431"/>
      <c r="O509" s="530"/>
      <c r="P509" s="9"/>
    </row>
    <row r="510" spans="2:16" x14ac:dyDescent="0.45">
      <c r="B510" s="7"/>
      <c r="C510" s="351"/>
      <c r="D510" s="361"/>
      <c r="E510" s="361"/>
      <c r="F510" s="361"/>
      <c r="G510" s="361"/>
      <c r="H510" s="316" t="s">
        <v>48</v>
      </c>
      <c r="I510" s="320" t="str">
        <f>IF(BJ3&lt;&gt;"",BJ3,"")</f>
        <v/>
      </c>
      <c r="J510" s="231"/>
      <c r="K510" s="231"/>
      <c r="L510" s="231"/>
      <c r="M510" s="231"/>
      <c r="N510" s="431"/>
      <c r="O510" s="530"/>
      <c r="P510" s="9"/>
    </row>
    <row r="511" spans="2:16" x14ac:dyDescent="0.45">
      <c r="B511" s="7"/>
      <c r="C511" s="351"/>
      <c r="D511" s="361"/>
      <c r="E511" s="361"/>
      <c r="F511" s="361"/>
      <c r="G511" s="361"/>
      <c r="H511" s="316" t="s">
        <v>49</v>
      </c>
      <c r="I511" s="320" t="str">
        <f t="shared" ref="I511:I542" si="14">IF(BJ4&lt;&gt;"",BJ4,"")</f>
        <v/>
      </c>
      <c r="J511" s="231"/>
      <c r="K511" s="231"/>
      <c r="L511" s="231"/>
      <c r="M511" s="231"/>
      <c r="N511" s="431"/>
      <c r="O511" s="530"/>
      <c r="P511" s="9"/>
    </row>
    <row r="512" spans="2:16" x14ac:dyDescent="0.45">
      <c r="B512" s="7"/>
      <c r="C512" s="351"/>
      <c r="D512" s="361"/>
      <c r="E512" s="361"/>
      <c r="F512" s="361"/>
      <c r="G512" s="361"/>
      <c r="H512" s="316" t="s">
        <v>50</v>
      </c>
      <c r="I512" s="320" t="str">
        <f t="shared" si="14"/>
        <v/>
      </c>
      <c r="J512" s="231"/>
      <c r="K512" s="231"/>
      <c r="L512" s="231"/>
      <c r="M512" s="231"/>
      <c r="N512" s="431"/>
      <c r="O512" s="530"/>
      <c r="P512" s="9"/>
    </row>
    <row r="513" spans="2:16" x14ac:dyDescent="0.45">
      <c r="B513" s="7"/>
      <c r="C513" s="351"/>
      <c r="D513" s="361"/>
      <c r="E513" s="361"/>
      <c r="F513" s="361"/>
      <c r="G513" s="361"/>
      <c r="H513" s="316" t="s">
        <v>51</v>
      </c>
      <c r="I513" s="320" t="str">
        <f t="shared" si="14"/>
        <v/>
      </c>
      <c r="J513" s="231"/>
      <c r="K513" s="231"/>
      <c r="L513" s="231"/>
      <c r="M513" s="231"/>
      <c r="N513" s="431"/>
      <c r="O513" s="530"/>
      <c r="P513" s="9"/>
    </row>
    <row r="514" spans="2:16" x14ac:dyDescent="0.45">
      <c r="B514" s="7"/>
      <c r="C514" s="351"/>
      <c r="D514" s="361"/>
      <c r="E514" s="361"/>
      <c r="F514" s="361"/>
      <c r="G514" s="361"/>
      <c r="H514" s="316" t="s">
        <v>52</v>
      </c>
      <c r="I514" s="320" t="str">
        <f t="shared" si="14"/>
        <v/>
      </c>
      <c r="J514" s="231"/>
      <c r="K514" s="231"/>
      <c r="L514" s="231"/>
      <c r="M514" s="231"/>
      <c r="N514" s="431"/>
      <c r="O514" s="530"/>
      <c r="P514" s="9"/>
    </row>
    <row r="515" spans="2:16" x14ac:dyDescent="0.45">
      <c r="B515" s="7"/>
      <c r="C515" s="351"/>
      <c r="D515" s="361"/>
      <c r="E515" s="361"/>
      <c r="F515" s="361"/>
      <c r="G515" s="361"/>
      <c r="H515" s="316" t="s">
        <v>53</v>
      </c>
      <c r="I515" s="320" t="str">
        <f t="shared" si="14"/>
        <v/>
      </c>
      <c r="J515" s="231"/>
      <c r="K515" s="231"/>
      <c r="L515" s="231"/>
      <c r="M515" s="231"/>
      <c r="N515" s="431"/>
      <c r="O515" s="530"/>
      <c r="P515" s="9"/>
    </row>
    <row r="516" spans="2:16" x14ac:dyDescent="0.45">
      <c r="B516" s="7"/>
      <c r="C516" s="351"/>
      <c r="D516" s="361"/>
      <c r="E516" s="361"/>
      <c r="F516" s="361"/>
      <c r="G516" s="361"/>
      <c r="H516" s="316" t="s">
        <v>54</v>
      </c>
      <c r="I516" s="320" t="str">
        <f t="shared" si="14"/>
        <v/>
      </c>
      <c r="J516" s="231"/>
      <c r="K516" s="231"/>
      <c r="L516" s="231"/>
      <c r="M516" s="231"/>
      <c r="N516" s="431"/>
      <c r="O516" s="530"/>
      <c r="P516" s="9"/>
    </row>
    <row r="517" spans="2:16" x14ac:dyDescent="0.45">
      <c r="B517" s="7"/>
      <c r="C517" s="351"/>
      <c r="D517" s="361"/>
      <c r="E517" s="361"/>
      <c r="F517" s="361"/>
      <c r="G517" s="361"/>
      <c r="H517" s="316" t="s">
        <v>55</v>
      </c>
      <c r="I517" s="320" t="str">
        <f t="shared" si="14"/>
        <v/>
      </c>
      <c r="J517" s="231"/>
      <c r="K517" s="231"/>
      <c r="L517" s="231"/>
      <c r="M517" s="231"/>
      <c r="N517" s="431"/>
      <c r="O517" s="530"/>
      <c r="P517" s="9"/>
    </row>
    <row r="518" spans="2:16" x14ac:dyDescent="0.45">
      <c r="B518" s="7"/>
      <c r="C518" s="351"/>
      <c r="D518" s="361"/>
      <c r="E518" s="361"/>
      <c r="F518" s="361"/>
      <c r="G518" s="361"/>
      <c r="H518" s="316" t="s">
        <v>140</v>
      </c>
      <c r="I518" s="320" t="str">
        <f t="shared" si="14"/>
        <v/>
      </c>
      <c r="J518" s="231"/>
      <c r="K518" s="231"/>
      <c r="L518" s="231"/>
      <c r="M518" s="231"/>
      <c r="N518" s="431"/>
      <c r="O518" s="530"/>
      <c r="P518" s="9"/>
    </row>
    <row r="519" spans="2:16" x14ac:dyDescent="0.45">
      <c r="B519" s="7"/>
      <c r="C519" s="351"/>
      <c r="D519" s="361"/>
      <c r="E519" s="361"/>
      <c r="F519" s="361"/>
      <c r="G519" s="361"/>
      <c r="H519" s="316" t="s">
        <v>141</v>
      </c>
      <c r="I519" s="320" t="str">
        <f t="shared" si="14"/>
        <v/>
      </c>
      <c r="J519" s="231"/>
      <c r="K519" s="231"/>
      <c r="L519" s="231"/>
      <c r="M519" s="231"/>
      <c r="N519" s="431"/>
      <c r="O519" s="530"/>
      <c r="P519" s="9"/>
    </row>
    <row r="520" spans="2:16" x14ac:dyDescent="0.45">
      <c r="B520" s="7"/>
      <c r="C520" s="351"/>
      <c r="D520" s="361"/>
      <c r="E520" s="361"/>
      <c r="F520" s="361"/>
      <c r="G520" s="361"/>
      <c r="H520" s="316" t="s">
        <v>142</v>
      </c>
      <c r="I520" s="320" t="str">
        <f t="shared" si="14"/>
        <v/>
      </c>
      <c r="J520" s="231"/>
      <c r="K520" s="231"/>
      <c r="L520" s="231"/>
      <c r="M520" s="231"/>
      <c r="N520" s="431"/>
      <c r="O520" s="530"/>
      <c r="P520" s="9"/>
    </row>
    <row r="521" spans="2:16" x14ac:dyDescent="0.45">
      <c r="B521" s="7"/>
      <c r="C521" s="351"/>
      <c r="D521" s="361"/>
      <c r="E521" s="361"/>
      <c r="F521" s="361"/>
      <c r="G521" s="361"/>
      <c r="H521" s="316" t="s">
        <v>143</v>
      </c>
      <c r="I521" s="320" t="str">
        <f t="shared" si="14"/>
        <v/>
      </c>
      <c r="J521" s="231"/>
      <c r="K521" s="231"/>
      <c r="L521" s="231"/>
      <c r="M521" s="231"/>
      <c r="N521" s="431"/>
      <c r="O521" s="530"/>
      <c r="P521" s="9"/>
    </row>
    <row r="522" spans="2:16" x14ac:dyDescent="0.45">
      <c r="B522" s="7"/>
      <c r="C522" s="351"/>
      <c r="D522" s="361"/>
      <c r="E522" s="361"/>
      <c r="F522" s="361"/>
      <c r="G522" s="361"/>
      <c r="H522" s="316" t="s">
        <v>144</v>
      </c>
      <c r="I522" s="320" t="str">
        <f t="shared" si="14"/>
        <v/>
      </c>
      <c r="J522" s="231"/>
      <c r="K522" s="231"/>
      <c r="L522" s="231"/>
      <c r="M522" s="231"/>
      <c r="N522" s="431"/>
      <c r="O522" s="530"/>
      <c r="P522" s="9"/>
    </row>
    <row r="523" spans="2:16" x14ac:dyDescent="0.45">
      <c r="B523" s="7"/>
      <c r="C523" s="351"/>
      <c r="D523" s="361"/>
      <c r="E523" s="361"/>
      <c r="F523" s="361"/>
      <c r="G523" s="361"/>
      <c r="H523" s="316" t="s">
        <v>145</v>
      </c>
      <c r="I523" s="320" t="str">
        <f t="shared" si="14"/>
        <v/>
      </c>
      <c r="J523" s="231"/>
      <c r="K523" s="231"/>
      <c r="L523" s="231"/>
      <c r="M523" s="231"/>
      <c r="N523" s="431"/>
      <c r="O523" s="530"/>
      <c r="P523" s="9"/>
    </row>
    <row r="524" spans="2:16" x14ac:dyDescent="0.45">
      <c r="B524" s="7"/>
      <c r="C524" s="351"/>
      <c r="D524" s="361"/>
      <c r="E524" s="361"/>
      <c r="F524" s="361"/>
      <c r="G524" s="361"/>
      <c r="H524" s="316" t="s">
        <v>146</v>
      </c>
      <c r="I524" s="320" t="str">
        <f t="shared" si="14"/>
        <v/>
      </c>
      <c r="J524" s="231"/>
      <c r="K524" s="231"/>
      <c r="L524" s="231"/>
      <c r="M524" s="231"/>
      <c r="N524" s="431"/>
      <c r="O524" s="530"/>
      <c r="P524" s="9"/>
    </row>
    <row r="525" spans="2:16" x14ac:dyDescent="0.45">
      <c r="B525" s="7"/>
      <c r="C525" s="351"/>
      <c r="D525" s="361"/>
      <c r="E525" s="361"/>
      <c r="F525" s="361"/>
      <c r="G525" s="361"/>
      <c r="H525" s="316" t="s">
        <v>147</v>
      </c>
      <c r="I525" s="320" t="str">
        <f t="shared" si="14"/>
        <v/>
      </c>
      <c r="J525" s="231"/>
      <c r="K525" s="231"/>
      <c r="L525" s="231"/>
      <c r="M525" s="231"/>
      <c r="N525" s="431"/>
      <c r="O525" s="530"/>
      <c r="P525" s="9"/>
    </row>
    <row r="526" spans="2:16" x14ac:dyDescent="0.45">
      <c r="B526" s="7"/>
      <c r="C526" s="351"/>
      <c r="D526" s="361"/>
      <c r="E526" s="361"/>
      <c r="F526" s="361"/>
      <c r="G526" s="361"/>
      <c r="H526" s="316" t="s">
        <v>148</v>
      </c>
      <c r="I526" s="320" t="str">
        <f t="shared" si="14"/>
        <v/>
      </c>
      <c r="J526" s="231"/>
      <c r="K526" s="231"/>
      <c r="L526" s="231"/>
      <c r="M526" s="231"/>
      <c r="N526" s="431"/>
      <c r="O526" s="530"/>
      <c r="P526" s="9"/>
    </row>
    <row r="527" spans="2:16" x14ac:dyDescent="0.45">
      <c r="B527" s="7"/>
      <c r="C527" s="351"/>
      <c r="D527" s="361"/>
      <c r="E527" s="361"/>
      <c r="F527" s="361"/>
      <c r="G527" s="361"/>
      <c r="H527" s="316" t="s">
        <v>149</v>
      </c>
      <c r="I527" s="320" t="str">
        <f t="shared" si="14"/>
        <v/>
      </c>
      <c r="J527" s="231"/>
      <c r="K527" s="231"/>
      <c r="L527" s="231"/>
      <c r="M527" s="231"/>
      <c r="N527" s="431"/>
      <c r="O527" s="530"/>
      <c r="P527" s="9"/>
    </row>
    <row r="528" spans="2:16" x14ac:dyDescent="0.45">
      <c r="B528" s="7"/>
      <c r="C528" s="351"/>
      <c r="D528" s="361"/>
      <c r="E528" s="361"/>
      <c r="F528" s="361"/>
      <c r="G528" s="361"/>
      <c r="H528" s="316" t="s">
        <v>268</v>
      </c>
      <c r="I528" s="320" t="str">
        <f t="shared" si="14"/>
        <v/>
      </c>
      <c r="J528" s="231"/>
      <c r="K528" s="231"/>
      <c r="L528" s="231"/>
      <c r="M528" s="231"/>
      <c r="N528" s="431"/>
      <c r="O528" s="530"/>
      <c r="P528" s="9"/>
    </row>
    <row r="529" spans="2:16" x14ac:dyDescent="0.45">
      <c r="B529" s="7"/>
      <c r="C529" s="351"/>
      <c r="D529" s="361"/>
      <c r="E529" s="361"/>
      <c r="F529" s="361"/>
      <c r="G529" s="361"/>
      <c r="H529" s="316" t="s">
        <v>269</v>
      </c>
      <c r="I529" s="320" t="str">
        <f t="shared" si="14"/>
        <v/>
      </c>
      <c r="J529" s="231"/>
      <c r="K529" s="231"/>
      <c r="L529" s="231"/>
      <c r="M529" s="231"/>
      <c r="N529" s="431"/>
      <c r="O529" s="530"/>
      <c r="P529" s="9"/>
    </row>
    <row r="530" spans="2:16" x14ac:dyDescent="0.45">
      <c r="B530" s="7"/>
      <c r="C530" s="351"/>
      <c r="D530" s="361"/>
      <c r="E530" s="361"/>
      <c r="F530" s="361"/>
      <c r="G530" s="361"/>
      <c r="H530" s="316" t="s">
        <v>270</v>
      </c>
      <c r="I530" s="320" t="str">
        <f t="shared" si="14"/>
        <v/>
      </c>
      <c r="J530" s="231"/>
      <c r="K530" s="231"/>
      <c r="L530" s="231"/>
      <c r="M530" s="231"/>
      <c r="N530" s="431"/>
      <c r="O530" s="530"/>
      <c r="P530" s="9"/>
    </row>
    <row r="531" spans="2:16" x14ac:dyDescent="0.45">
      <c r="B531" s="7"/>
      <c r="C531" s="351"/>
      <c r="D531" s="361"/>
      <c r="E531" s="361"/>
      <c r="F531" s="361"/>
      <c r="G531" s="361"/>
      <c r="H531" s="316" t="s">
        <v>271</v>
      </c>
      <c r="I531" s="320" t="str">
        <f t="shared" si="14"/>
        <v/>
      </c>
      <c r="J531" s="231"/>
      <c r="K531" s="231"/>
      <c r="L531" s="231"/>
      <c r="M531" s="231"/>
      <c r="N531" s="431"/>
      <c r="O531" s="530"/>
      <c r="P531" s="9"/>
    </row>
    <row r="532" spans="2:16" x14ac:dyDescent="0.45">
      <c r="B532" s="7"/>
      <c r="C532" s="351"/>
      <c r="D532" s="361"/>
      <c r="E532" s="361"/>
      <c r="F532" s="361"/>
      <c r="G532" s="361"/>
      <c r="H532" s="316" t="s">
        <v>272</v>
      </c>
      <c r="I532" s="320" t="str">
        <f t="shared" si="14"/>
        <v/>
      </c>
      <c r="J532" s="231"/>
      <c r="K532" s="231"/>
      <c r="L532" s="231"/>
      <c r="M532" s="231"/>
      <c r="N532" s="431"/>
      <c r="O532" s="530"/>
      <c r="P532" s="9"/>
    </row>
    <row r="533" spans="2:16" x14ac:dyDescent="0.45">
      <c r="B533" s="7"/>
      <c r="C533" s="351"/>
      <c r="D533" s="361"/>
      <c r="E533" s="361"/>
      <c r="F533" s="361"/>
      <c r="G533" s="361"/>
      <c r="H533" s="316" t="s">
        <v>273</v>
      </c>
      <c r="I533" s="320" t="str">
        <f t="shared" si="14"/>
        <v/>
      </c>
      <c r="J533" s="231"/>
      <c r="K533" s="231"/>
      <c r="L533" s="231"/>
      <c r="M533" s="231"/>
      <c r="N533" s="431"/>
      <c r="O533" s="530"/>
      <c r="P533" s="9"/>
    </row>
    <row r="534" spans="2:16" x14ac:dyDescent="0.45">
      <c r="B534" s="7"/>
      <c r="C534" s="351"/>
      <c r="D534" s="361"/>
      <c r="E534" s="361"/>
      <c r="F534" s="361"/>
      <c r="G534" s="361"/>
      <c r="H534" s="316" t="s">
        <v>274</v>
      </c>
      <c r="I534" s="320" t="str">
        <f t="shared" si="14"/>
        <v/>
      </c>
      <c r="J534" s="231"/>
      <c r="K534" s="231"/>
      <c r="L534" s="231"/>
      <c r="M534" s="231"/>
      <c r="N534" s="431"/>
      <c r="O534" s="530"/>
      <c r="P534" s="9"/>
    </row>
    <row r="535" spans="2:16" x14ac:dyDescent="0.45">
      <c r="B535" s="7"/>
      <c r="C535" s="351"/>
      <c r="D535" s="361"/>
      <c r="E535" s="361"/>
      <c r="F535" s="361"/>
      <c r="G535" s="361"/>
      <c r="H535" s="316" t="s">
        <v>275</v>
      </c>
      <c r="I535" s="320" t="str">
        <f t="shared" si="14"/>
        <v/>
      </c>
      <c r="J535" s="231"/>
      <c r="K535" s="231"/>
      <c r="L535" s="231"/>
      <c r="M535" s="231"/>
      <c r="N535" s="431"/>
      <c r="O535" s="530"/>
      <c r="P535" s="9"/>
    </row>
    <row r="536" spans="2:16" x14ac:dyDescent="0.45">
      <c r="B536" s="7"/>
      <c r="C536" s="351"/>
      <c r="D536" s="361"/>
      <c r="E536" s="361"/>
      <c r="F536" s="361"/>
      <c r="G536" s="361"/>
      <c r="H536" s="316" t="s">
        <v>276</v>
      </c>
      <c r="I536" s="320" t="str">
        <f t="shared" si="14"/>
        <v/>
      </c>
      <c r="J536" s="231"/>
      <c r="K536" s="231"/>
      <c r="L536" s="231"/>
      <c r="M536" s="231"/>
      <c r="N536" s="431"/>
      <c r="O536" s="530"/>
      <c r="P536" s="9"/>
    </row>
    <row r="537" spans="2:16" x14ac:dyDescent="0.45">
      <c r="B537" s="7"/>
      <c r="C537" s="351"/>
      <c r="D537" s="361"/>
      <c r="E537" s="361"/>
      <c r="F537" s="361"/>
      <c r="G537" s="361"/>
      <c r="H537" s="316" t="s">
        <v>277</v>
      </c>
      <c r="I537" s="320" t="str">
        <f t="shared" si="14"/>
        <v/>
      </c>
      <c r="J537" s="231"/>
      <c r="K537" s="231"/>
      <c r="L537" s="231"/>
      <c r="M537" s="231"/>
      <c r="N537" s="431"/>
      <c r="O537" s="530"/>
      <c r="P537" s="9"/>
    </row>
    <row r="538" spans="2:16" x14ac:dyDescent="0.45">
      <c r="B538" s="7"/>
      <c r="C538" s="351"/>
      <c r="D538" s="361"/>
      <c r="E538" s="361"/>
      <c r="F538" s="361"/>
      <c r="G538" s="361"/>
      <c r="H538" s="316" t="s">
        <v>278</v>
      </c>
      <c r="I538" s="320" t="str">
        <f t="shared" si="14"/>
        <v/>
      </c>
      <c r="J538" s="231"/>
      <c r="K538" s="231"/>
      <c r="L538" s="231"/>
      <c r="M538" s="231"/>
      <c r="N538" s="431"/>
      <c r="O538" s="530"/>
      <c r="P538" s="9"/>
    </row>
    <row r="539" spans="2:16" x14ac:dyDescent="0.45">
      <c r="B539" s="7"/>
      <c r="C539" s="351"/>
      <c r="D539" s="361"/>
      <c r="E539" s="361"/>
      <c r="F539" s="361"/>
      <c r="G539" s="361"/>
      <c r="H539" s="316" t="s">
        <v>279</v>
      </c>
      <c r="I539" s="320" t="str">
        <f t="shared" si="14"/>
        <v/>
      </c>
      <c r="J539" s="231"/>
      <c r="K539" s="231"/>
      <c r="L539" s="231"/>
      <c r="M539" s="231"/>
      <c r="N539" s="431"/>
      <c r="O539" s="530"/>
      <c r="P539" s="9"/>
    </row>
    <row r="540" spans="2:16" x14ac:dyDescent="0.45">
      <c r="B540" s="7"/>
      <c r="C540" s="351"/>
      <c r="D540" s="361"/>
      <c r="E540" s="361"/>
      <c r="F540" s="361"/>
      <c r="G540" s="361"/>
      <c r="H540" s="316" t="s">
        <v>280</v>
      </c>
      <c r="I540" s="320" t="str">
        <f t="shared" si="14"/>
        <v/>
      </c>
      <c r="J540" s="231"/>
      <c r="K540" s="231"/>
      <c r="L540" s="231"/>
      <c r="M540" s="231"/>
      <c r="N540" s="431"/>
      <c r="O540" s="530"/>
      <c r="P540" s="9"/>
    </row>
    <row r="541" spans="2:16" x14ac:dyDescent="0.45">
      <c r="B541" s="7"/>
      <c r="C541" s="351"/>
      <c r="D541" s="361"/>
      <c r="E541" s="361"/>
      <c r="F541" s="361"/>
      <c r="G541" s="361"/>
      <c r="H541" s="316" t="s">
        <v>281</v>
      </c>
      <c r="I541" s="320" t="str">
        <f t="shared" si="14"/>
        <v/>
      </c>
      <c r="J541" s="231"/>
      <c r="K541" s="231"/>
      <c r="L541" s="231"/>
      <c r="M541" s="231"/>
      <c r="N541" s="431"/>
      <c r="O541" s="530"/>
      <c r="P541" s="9"/>
    </row>
    <row r="542" spans="2:16" ht="15.6" thickBot="1" x14ac:dyDescent="0.5">
      <c r="B542" s="7"/>
      <c r="C542" s="352"/>
      <c r="D542" s="362"/>
      <c r="E542" s="362"/>
      <c r="F542" s="362"/>
      <c r="G542" s="362"/>
      <c r="H542" s="310" t="s">
        <v>282</v>
      </c>
      <c r="I542" s="320" t="str">
        <f t="shared" si="14"/>
        <v/>
      </c>
      <c r="J542" s="231"/>
      <c r="K542" s="231"/>
      <c r="L542" s="231"/>
      <c r="M542" s="231"/>
      <c r="N542" s="432"/>
      <c r="O542" s="531"/>
      <c r="P542" s="9"/>
    </row>
    <row r="543" spans="2:16" x14ac:dyDescent="0.45">
      <c r="B543" s="7"/>
      <c r="C543" s="350" t="str">
        <f>IF($A$1&gt;15,16,"")</f>
        <v/>
      </c>
      <c r="D543" s="360" t="str">
        <f>IF('1'!D28&lt;&gt;"",'1'!D28,"")</f>
        <v/>
      </c>
      <c r="E543" s="360" t="str">
        <f>IF('1'!E28&lt;&gt;"",'1'!E28,"")&amp;CHAR(10)&amp;IF('1'!F28&lt;&gt;"",'1'!F28,"")&amp;CHAR(10)&amp;IF('1'!G28&lt;&gt;"",'1'!G28,"")&amp;CHAR(10)&amp;IF('1'!H28&lt;&gt;"",'1'!H28,"")&amp;CHAR(10)&amp;IF('1'!I28&lt;&gt;"",'1'!I28,"")</f>
        <v xml:space="preserve">
</v>
      </c>
      <c r="F543" s="360" t="str">
        <f>IF('3'!G93="[選択]","","【A】"&amp;'3'!G93&amp;"（"&amp;'3'!H94&amp;"）"&amp;CHAR(10))&amp;IF('3'!I93="[選択]","","【B】"&amp;'3'!I93&amp;"（"&amp;'3'!J94&amp;"）"&amp;CHAR(10))&amp;IF('3'!K93="実施済","【C】"&amp;'3'!K93&amp;"（"&amp;'3'!L94&amp;"）"&amp;CHAR(10),"")&amp;IF('3'!M93="実施済","【D】"&amp;'3'!M93&amp;"（"&amp;'3'!N94&amp;"）"&amp;CHAR(10),"")</f>
        <v/>
      </c>
      <c r="G543" s="360" t="str">
        <f>IF('4'!G94="[選択]","","【a】"&amp;'4'!G94&amp;"（"&amp;'4'!H95&amp;"）"&amp;CHAR(10))&amp;IF('4'!I94="[選択]","","【b】"&amp;'4'!I94&amp;"（"&amp;'4'!J95&amp;"）"&amp;CHAR(10))&amp;IF('4'!K94="[選択]","","【c】"&amp;'4'!K94&amp;"（"&amp;'4'!L95&amp;"）"&amp;CHAR(10))&amp;IF('4'!M94="[選択]","","【d】"&amp;'4'!M94&amp;"（"&amp;'4'!N95&amp;"）"&amp;CHAR(10))&amp;IF('4'!O94="[選択]","","【e】"&amp;'4'!O94&amp;"（"&amp;'4'!P95&amp;"）"&amp;CHAR(10))&amp;IF('4'!Q94="[選択]","","【f】"&amp;'4'!Q94&amp;"（"&amp;'4'!R95&amp;"）"&amp;CHAR(10))&amp;IF('4'!S94="[選択]","","【g】"&amp;'4'!S94&amp;"（"&amp;'4'!T95&amp;"）"&amp;CHAR(10))&amp;IF('4'!U94="[選択]","","【h】"&amp;'4'!U94&amp;"（"&amp;'4'!V95&amp;"）")</f>
        <v/>
      </c>
      <c r="H543" s="309" t="s">
        <v>46</v>
      </c>
      <c r="I543" s="319" t="str">
        <f>IF(BM1&lt;&gt;"",BM1,"")</f>
        <v/>
      </c>
      <c r="J543" s="230"/>
      <c r="K543" s="230"/>
      <c r="L543" s="230"/>
      <c r="M543" s="230"/>
      <c r="N543" s="429" t="str">
        <f>'4'!X94</f>
        <v>[選択]</v>
      </c>
      <c r="O543" s="529" t="str">
        <f>IF(N543="（a）",$S$38,IF(N543="（b）",$S$39, IF(N543="（c）",$S$40, IF(N543="（d）",$S$41,""))))</f>
        <v/>
      </c>
      <c r="P543" s="9"/>
    </row>
    <row r="544" spans="2:16" x14ac:dyDescent="0.45">
      <c r="B544" s="7"/>
      <c r="C544" s="351"/>
      <c r="D544" s="361"/>
      <c r="E544" s="361"/>
      <c r="F544" s="361"/>
      <c r="G544" s="361"/>
      <c r="H544" s="316" t="s">
        <v>47</v>
      </c>
      <c r="I544" s="320" t="str">
        <f>IF(BM2&lt;&gt;"",BM2,"")</f>
        <v/>
      </c>
      <c r="J544" s="231"/>
      <c r="K544" s="231"/>
      <c r="L544" s="231"/>
      <c r="M544" s="231"/>
      <c r="N544" s="431"/>
      <c r="O544" s="530"/>
      <c r="P544" s="9"/>
    </row>
    <row r="545" spans="2:16" x14ac:dyDescent="0.45">
      <c r="B545" s="7"/>
      <c r="C545" s="351"/>
      <c r="D545" s="361"/>
      <c r="E545" s="361"/>
      <c r="F545" s="361"/>
      <c r="G545" s="361"/>
      <c r="H545" s="316" t="s">
        <v>48</v>
      </c>
      <c r="I545" s="320" t="str">
        <f t="shared" ref="I545:I577" si="15">IF(BM3&lt;&gt;"",BM3,"")</f>
        <v/>
      </c>
      <c r="J545" s="231"/>
      <c r="K545" s="231"/>
      <c r="L545" s="231"/>
      <c r="M545" s="231"/>
      <c r="N545" s="431"/>
      <c r="O545" s="530"/>
      <c r="P545" s="9"/>
    </row>
    <row r="546" spans="2:16" x14ac:dyDescent="0.45">
      <c r="B546" s="7"/>
      <c r="C546" s="351"/>
      <c r="D546" s="361"/>
      <c r="E546" s="361"/>
      <c r="F546" s="361"/>
      <c r="G546" s="361"/>
      <c r="H546" s="316" t="s">
        <v>49</v>
      </c>
      <c r="I546" s="320" t="str">
        <f t="shared" si="15"/>
        <v/>
      </c>
      <c r="J546" s="231"/>
      <c r="K546" s="231"/>
      <c r="L546" s="231"/>
      <c r="M546" s="231"/>
      <c r="N546" s="431"/>
      <c r="O546" s="530"/>
      <c r="P546" s="9"/>
    </row>
    <row r="547" spans="2:16" x14ac:dyDescent="0.45">
      <c r="B547" s="7"/>
      <c r="C547" s="351"/>
      <c r="D547" s="361"/>
      <c r="E547" s="361"/>
      <c r="F547" s="361"/>
      <c r="G547" s="361"/>
      <c r="H547" s="316" t="s">
        <v>50</v>
      </c>
      <c r="I547" s="320" t="str">
        <f t="shared" si="15"/>
        <v/>
      </c>
      <c r="J547" s="231"/>
      <c r="K547" s="231"/>
      <c r="L547" s="231"/>
      <c r="M547" s="231"/>
      <c r="N547" s="431"/>
      <c r="O547" s="530"/>
      <c r="P547" s="9"/>
    </row>
    <row r="548" spans="2:16" x14ac:dyDescent="0.45">
      <c r="B548" s="7"/>
      <c r="C548" s="351"/>
      <c r="D548" s="361"/>
      <c r="E548" s="361"/>
      <c r="F548" s="361"/>
      <c r="G548" s="361"/>
      <c r="H548" s="316" t="s">
        <v>51</v>
      </c>
      <c r="I548" s="320" t="str">
        <f t="shared" si="15"/>
        <v/>
      </c>
      <c r="J548" s="231"/>
      <c r="K548" s="231"/>
      <c r="L548" s="231"/>
      <c r="M548" s="231"/>
      <c r="N548" s="431"/>
      <c r="O548" s="530"/>
      <c r="P548" s="9"/>
    </row>
    <row r="549" spans="2:16" x14ac:dyDescent="0.45">
      <c r="B549" s="7"/>
      <c r="C549" s="351"/>
      <c r="D549" s="361"/>
      <c r="E549" s="361"/>
      <c r="F549" s="361"/>
      <c r="G549" s="361"/>
      <c r="H549" s="316" t="s">
        <v>52</v>
      </c>
      <c r="I549" s="320" t="str">
        <f t="shared" si="15"/>
        <v/>
      </c>
      <c r="J549" s="231"/>
      <c r="K549" s="231"/>
      <c r="L549" s="231"/>
      <c r="M549" s="231"/>
      <c r="N549" s="431"/>
      <c r="O549" s="530"/>
      <c r="P549" s="9"/>
    </row>
    <row r="550" spans="2:16" x14ac:dyDescent="0.45">
      <c r="B550" s="7"/>
      <c r="C550" s="351"/>
      <c r="D550" s="361"/>
      <c r="E550" s="361"/>
      <c r="F550" s="361"/>
      <c r="G550" s="361"/>
      <c r="H550" s="316" t="s">
        <v>53</v>
      </c>
      <c r="I550" s="320" t="str">
        <f t="shared" si="15"/>
        <v/>
      </c>
      <c r="J550" s="231"/>
      <c r="K550" s="231"/>
      <c r="L550" s="231"/>
      <c r="M550" s="231"/>
      <c r="N550" s="431"/>
      <c r="O550" s="530"/>
      <c r="P550" s="9"/>
    </row>
    <row r="551" spans="2:16" x14ac:dyDescent="0.45">
      <c r="B551" s="7"/>
      <c r="C551" s="351"/>
      <c r="D551" s="361"/>
      <c r="E551" s="361"/>
      <c r="F551" s="361"/>
      <c r="G551" s="361"/>
      <c r="H551" s="316" t="s">
        <v>54</v>
      </c>
      <c r="I551" s="320" t="str">
        <f t="shared" si="15"/>
        <v/>
      </c>
      <c r="J551" s="231"/>
      <c r="K551" s="231"/>
      <c r="L551" s="231"/>
      <c r="M551" s="231"/>
      <c r="N551" s="431"/>
      <c r="O551" s="530"/>
      <c r="P551" s="9"/>
    </row>
    <row r="552" spans="2:16" x14ac:dyDescent="0.45">
      <c r="B552" s="7"/>
      <c r="C552" s="351"/>
      <c r="D552" s="361"/>
      <c r="E552" s="361"/>
      <c r="F552" s="361"/>
      <c r="G552" s="361"/>
      <c r="H552" s="316" t="s">
        <v>55</v>
      </c>
      <c r="I552" s="320" t="str">
        <f t="shared" si="15"/>
        <v/>
      </c>
      <c r="J552" s="231"/>
      <c r="K552" s="231"/>
      <c r="L552" s="231"/>
      <c r="M552" s="231"/>
      <c r="N552" s="431"/>
      <c r="O552" s="530"/>
      <c r="P552" s="9"/>
    </row>
    <row r="553" spans="2:16" x14ac:dyDescent="0.45">
      <c r="B553" s="7"/>
      <c r="C553" s="351"/>
      <c r="D553" s="361"/>
      <c r="E553" s="361"/>
      <c r="F553" s="361"/>
      <c r="G553" s="361"/>
      <c r="H553" s="316" t="s">
        <v>140</v>
      </c>
      <c r="I553" s="320" t="str">
        <f t="shared" si="15"/>
        <v/>
      </c>
      <c r="J553" s="231"/>
      <c r="K553" s="231"/>
      <c r="L553" s="231"/>
      <c r="M553" s="231"/>
      <c r="N553" s="431"/>
      <c r="O553" s="530"/>
      <c r="P553" s="9"/>
    </row>
    <row r="554" spans="2:16" x14ac:dyDescent="0.45">
      <c r="B554" s="7"/>
      <c r="C554" s="351"/>
      <c r="D554" s="361"/>
      <c r="E554" s="361"/>
      <c r="F554" s="361"/>
      <c r="G554" s="361"/>
      <c r="H554" s="316" t="s">
        <v>141</v>
      </c>
      <c r="I554" s="320" t="str">
        <f t="shared" si="15"/>
        <v/>
      </c>
      <c r="J554" s="231"/>
      <c r="K554" s="231"/>
      <c r="L554" s="231"/>
      <c r="M554" s="231"/>
      <c r="N554" s="431"/>
      <c r="O554" s="530"/>
      <c r="P554" s="9"/>
    </row>
    <row r="555" spans="2:16" x14ac:dyDescent="0.45">
      <c r="B555" s="7"/>
      <c r="C555" s="351"/>
      <c r="D555" s="361"/>
      <c r="E555" s="361"/>
      <c r="F555" s="361"/>
      <c r="G555" s="361"/>
      <c r="H555" s="316" t="s">
        <v>142</v>
      </c>
      <c r="I555" s="320" t="str">
        <f t="shared" si="15"/>
        <v/>
      </c>
      <c r="J555" s="231"/>
      <c r="K555" s="231"/>
      <c r="L555" s="231"/>
      <c r="M555" s="231"/>
      <c r="N555" s="431"/>
      <c r="O555" s="530"/>
      <c r="P555" s="9"/>
    </row>
    <row r="556" spans="2:16" x14ac:dyDescent="0.45">
      <c r="B556" s="7"/>
      <c r="C556" s="351"/>
      <c r="D556" s="361"/>
      <c r="E556" s="361"/>
      <c r="F556" s="361"/>
      <c r="G556" s="361"/>
      <c r="H556" s="316" t="s">
        <v>143</v>
      </c>
      <c r="I556" s="320" t="str">
        <f t="shared" si="15"/>
        <v/>
      </c>
      <c r="J556" s="231"/>
      <c r="K556" s="231"/>
      <c r="L556" s="231"/>
      <c r="M556" s="231"/>
      <c r="N556" s="431"/>
      <c r="O556" s="530"/>
      <c r="P556" s="9"/>
    </row>
    <row r="557" spans="2:16" x14ac:dyDescent="0.45">
      <c r="B557" s="7"/>
      <c r="C557" s="351"/>
      <c r="D557" s="361"/>
      <c r="E557" s="361"/>
      <c r="F557" s="361"/>
      <c r="G557" s="361"/>
      <c r="H557" s="316" t="s">
        <v>144</v>
      </c>
      <c r="I557" s="320" t="str">
        <f t="shared" si="15"/>
        <v/>
      </c>
      <c r="J557" s="231"/>
      <c r="K557" s="231"/>
      <c r="L557" s="231"/>
      <c r="M557" s="231"/>
      <c r="N557" s="431"/>
      <c r="O557" s="530"/>
      <c r="P557" s="9"/>
    </row>
    <row r="558" spans="2:16" x14ac:dyDescent="0.45">
      <c r="B558" s="7"/>
      <c r="C558" s="351"/>
      <c r="D558" s="361"/>
      <c r="E558" s="361"/>
      <c r="F558" s="361"/>
      <c r="G558" s="361"/>
      <c r="H558" s="316" t="s">
        <v>145</v>
      </c>
      <c r="I558" s="320" t="str">
        <f t="shared" si="15"/>
        <v/>
      </c>
      <c r="J558" s="231"/>
      <c r="K558" s="231"/>
      <c r="L558" s="231"/>
      <c r="M558" s="231"/>
      <c r="N558" s="431"/>
      <c r="O558" s="530"/>
      <c r="P558" s="9"/>
    </row>
    <row r="559" spans="2:16" x14ac:dyDescent="0.45">
      <c r="B559" s="7"/>
      <c r="C559" s="351"/>
      <c r="D559" s="361"/>
      <c r="E559" s="361"/>
      <c r="F559" s="361"/>
      <c r="G559" s="361"/>
      <c r="H559" s="316" t="s">
        <v>146</v>
      </c>
      <c r="I559" s="320" t="str">
        <f t="shared" si="15"/>
        <v/>
      </c>
      <c r="J559" s="231"/>
      <c r="K559" s="231"/>
      <c r="L559" s="231"/>
      <c r="M559" s="231"/>
      <c r="N559" s="431"/>
      <c r="O559" s="530"/>
      <c r="P559" s="9"/>
    </row>
    <row r="560" spans="2:16" x14ac:dyDescent="0.45">
      <c r="B560" s="7"/>
      <c r="C560" s="351"/>
      <c r="D560" s="361"/>
      <c r="E560" s="361"/>
      <c r="F560" s="361"/>
      <c r="G560" s="361"/>
      <c r="H560" s="316" t="s">
        <v>147</v>
      </c>
      <c r="I560" s="320" t="str">
        <f t="shared" si="15"/>
        <v/>
      </c>
      <c r="J560" s="231"/>
      <c r="K560" s="231"/>
      <c r="L560" s="231"/>
      <c r="M560" s="231"/>
      <c r="N560" s="431"/>
      <c r="O560" s="530"/>
      <c r="P560" s="9"/>
    </row>
    <row r="561" spans="2:16" x14ac:dyDescent="0.45">
      <c r="B561" s="7"/>
      <c r="C561" s="351"/>
      <c r="D561" s="361"/>
      <c r="E561" s="361"/>
      <c r="F561" s="361"/>
      <c r="G561" s="361"/>
      <c r="H561" s="316" t="s">
        <v>148</v>
      </c>
      <c r="I561" s="320" t="str">
        <f t="shared" si="15"/>
        <v/>
      </c>
      <c r="J561" s="231"/>
      <c r="K561" s="231"/>
      <c r="L561" s="231"/>
      <c r="M561" s="231"/>
      <c r="N561" s="431"/>
      <c r="O561" s="530"/>
      <c r="P561" s="9"/>
    </row>
    <row r="562" spans="2:16" x14ac:dyDescent="0.45">
      <c r="B562" s="7"/>
      <c r="C562" s="351"/>
      <c r="D562" s="361"/>
      <c r="E562" s="361"/>
      <c r="F562" s="361"/>
      <c r="G562" s="361"/>
      <c r="H562" s="316" t="s">
        <v>149</v>
      </c>
      <c r="I562" s="320" t="str">
        <f t="shared" si="15"/>
        <v/>
      </c>
      <c r="J562" s="231"/>
      <c r="K562" s="231"/>
      <c r="L562" s="231"/>
      <c r="M562" s="231"/>
      <c r="N562" s="431"/>
      <c r="O562" s="530"/>
      <c r="P562" s="9"/>
    </row>
    <row r="563" spans="2:16" x14ac:dyDescent="0.45">
      <c r="B563" s="7"/>
      <c r="C563" s="351"/>
      <c r="D563" s="361"/>
      <c r="E563" s="361"/>
      <c r="F563" s="361"/>
      <c r="G563" s="361"/>
      <c r="H563" s="316" t="s">
        <v>268</v>
      </c>
      <c r="I563" s="320" t="str">
        <f t="shared" si="15"/>
        <v/>
      </c>
      <c r="J563" s="231"/>
      <c r="K563" s="231"/>
      <c r="L563" s="231"/>
      <c r="M563" s="231"/>
      <c r="N563" s="431"/>
      <c r="O563" s="530"/>
      <c r="P563" s="9"/>
    </row>
    <row r="564" spans="2:16" x14ac:dyDescent="0.45">
      <c r="B564" s="7"/>
      <c r="C564" s="351"/>
      <c r="D564" s="361"/>
      <c r="E564" s="361"/>
      <c r="F564" s="361"/>
      <c r="G564" s="361"/>
      <c r="H564" s="316" t="s">
        <v>269</v>
      </c>
      <c r="I564" s="320" t="str">
        <f t="shared" si="15"/>
        <v/>
      </c>
      <c r="J564" s="231"/>
      <c r="K564" s="231"/>
      <c r="L564" s="231"/>
      <c r="M564" s="231"/>
      <c r="N564" s="431"/>
      <c r="O564" s="530"/>
      <c r="P564" s="9"/>
    </row>
    <row r="565" spans="2:16" x14ac:dyDescent="0.45">
      <c r="B565" s="7"/>
      <c r="C565" s="351"/>
      <c r="D565" s="361"/>
      <c r="E565" s="361"/>
      <c r="F565" s="361"/>
      <c r="G565" s="361"/>
      <c r="H565" s="316" t="s">
        <v>270</v>
      </c>
      <c r="I565" s="320" t="str">
        <f t="shared" si="15"/>
        <v/>
      </c>
      <c r="J565" s="231"/>
      <c r="K565" s="231"/>
      <c r="L565" s="231"/>
      <c r="M565" s="231"/>
      <c r="N565" s="431"/>
      <c r="O565" s="530"/>
      <c r="P565" s="9"/>
    </row>
    <row r="566" spans="2:16" x14ac:dyDescent="0.45">
      <c r="B566" s="7"/>
      <c r="C566" s="351"/>
      <c r="D566" s="361"/>
      <c r="E566" s="361"/>
      <c r="F566" s="361"/>
      <c r="G566" s="361"/>
      <c r="H566" s="316" t="s">
        <v>271</v>
      </c>
      <c r="I566" s="320" t="str">
        <f t="shared" si="15"/>
        <v/>
      </c>
      <c r="J566" s="231"/>
      <c r="K566" s="231"/>
      <c r="L566" s="231"/>
      <c r="M566" s="231"/>
      <c r="N566" s="431"/>
      <c r="O566" s="530"/>
      <c r="P566" s="9"/>
    </row>
    <row r="567" spans="2:16" x14ac:dyDescent="0.45">
      <c r="B567" s="7"/>
      <c r="C567" s="351"/>
      <c r="D567" s="361"/>
      <c r="E567" s="361"/>
      <c r="F567" s="361"/>
      <c r="G567" s="361"/>
      <c r="H567" s="316" t="s">
        <v>272</v>
      </c>
      <c r="I567" s="320" t="str">
        <f t="shared" si="15"/>
        <v/>
      </c>
      <c r="J567" s="231"/>
      <c r="K567" s="231"/>
      <c r="L567" s="231"/>
      <c r="M567" s="231"/>
      <c r="N567" s="431"/>
      <c r="O567" s="530"/>
      <c r="P567" s="9"/>
    </row>
    <row r="568" spans="2:16" x14ac:dyDescent="0.45">
      <c r="B568" s="7"/>
      <c r="C568" s="351"/>
      <c r="D568" s="361"/>
      <c r="E568" s="361"/>
      <c r="F568" s="361"/>
      <c r="G568" s="361"/>
      <c r="H568" s="316" t="s">
        <v>273</v>
      </c>
      <c r="I568" s="320" t="str">
        <f t="shared" si="15"/>
        <v/>
      </c>
      <c r="J568" s="231"/>
      <c r="K568" s="231"/>
      <c r="L568" s="231"/>
      <c r="M568" s="231"/>
      <c r="N568" s="431"/>
      <c r="O568" s="530"/>
      <c r="P568" s="9"/>
    </row>
    <row r="569" spans="2:16" x14ac:dyDescent="0.45">
      <c r="B569" s="7"/>
      <c r="C569" s="351"/>
      <c r="D569" s="361"/>
      <c r="E569" s="361"/>
      <c r="F569" s="361"/>
      <c r="G569" s="361"/>
      <c r="H569" s="316" t="s">
        <v>274</v>
      </c>
      <c r="I569" s="320" t="str">
        <f t="shared" si="15"/>
        <v/>
      </c>
      <c r="J569" s="231"/>
      <c r="K569" s="231"/>
      <c r="L569" s="231"/>
      <c r="M569" s="231"/>
      <c r="N569" s="431"/>
      <c r="O569" s="530"/>
      <c r="P569" s="9"/>
    </row>
    <row r="570" spans="2:16" x14ac:dyDescent="0.45">
      <c r="B570" s="7"/>
      <c r="C570" s="351"/>
      <c r="D570" s="361"/>
      <c r="E570" s="361"/>
      <c r="F570" s="361"/>
      <c r="G570" s="361"/>
      <c r="H570" s="316" t="s">
        <v>275</v>
      </c>
      <c r="I570" s="320" t="str">
        <f t="shared" si="15"/>
        <v/>
      </c>
      <c r="J570" s="231"/>
      <c r="K570" s="231"/>
      <c r="L570" s="231"/>
      <c r="M570" s="231"/>
      <c r="N570" s="431"/>
      <c r="O570" s="530"/>
      <c r="P570" s="9"/>
    </row>
    <row r="571" spans="2:16" x14ac:dyDescent="0.45">
      <c r="B571" s="7"/>
      <c r="C571" s="351"/>
      <c r="D571" s="361"/>
      <c r="E571" s="361"/>
      <c r="F571" s="361"/>
      <c r="G571" s="361"/>
      <c r="H571" s="316" t="s">
        <v>276</v>
      </c>
      <c r="I571" s="320" t="str">
        <f t="shared" si="15"/>
        <v/>
      </c>
      <c r="J571" s="231"/>
      <c r="K571" s="231"/>
      <c r="L571" s="231"/>
      <c r="M571" s="231"/>
      <c r="N571" s="431"/>
      <c r="O571" s="530"/>
      <c r="P571" s="9"/>
    </row>
    <row r="572" spans="2:16" x14ac:dyDescent="0.45">
      <c r="B572" s="7"/>
      <c r="C572" s="351"/>
      <c r="D572" s="361"/>
      <c r="E572" s="361"/>
      <c r="F572" s="361"/>
      <c r="G572" s="361"/>
      <c r="H572" s="316" t="s">
        <v>277</v>
      </c>
      <c r="I572" s="320" t="str">
        <f t="shared" si="15"/>
        <v/>
      </c>
      <c r="J572" s="231"/>
      <c r="K572" s="231"/>
      <c r="L572" s="231"/>
      <c r="M572" s="231"/>
      <c r="N572" s="431"/>
      <c r="O572" s="530"/>
      <c r="P572" s="9"/>
    </row>
    <row r="573" spans="2:16" x14ac:dyDescent="0.45">
      <c r="B573" s="7"/>
      <c r="C573" s="351"/>
      <c r="D573" s="361"/>
      <c r="E573" s="361"/>
      <c r="F573" s="361"/>
      <c r="G573" s="361"/>
      <c r="H573" s="316" t="s">
        <v>278</v>
      </c>
      <c r="I573" s="320" t="str">
        <f t="shared" si="15"/>
        <v/>
      </c>
      <c r="J573" s="231"/>
      <c r="K573" s="231"/>
      <c r="L573" s="231"/>
      <c r="M573" s="231"/>
      <c r="N573" s="431"/>
      <c r="O573" s="530"/>
      <c r="P573" s="9"/>
    </row>
    <row r="574" spans="2:16" x14ac:dyDescent="0.45">
      <c r="B574" s="7"/>
      <c r="C574" s="351"/>
      <c r="D574" s="361"/>
      <c r="E574" s="361"/>
      <c r="F574" s="361"/>
      <c r="G574" s="361"/>
      <c r="H574" s="316" t="s">
        <v>279</v>
      </c>
      <c r="I574" s="320" t="str">
        <f t="shared" si="15"/>
        <v/>
      </c>
      <c r="J574" s="231"/>
      <c r="K574" s="231"/>
      <c r="L574" s="231"/>
      <c r="M574" s="231"/>
      <c r="N574" s="431"/>
      <c r="O574" s="530"/>
      <c r="P574" s="9"/>
    </row>
    <row r="575" spans="2:16" x14ac:dyDescent="0.45">
      <c r="B575" s="7"/>
      <c r="C575" s="351"/>
      <c r="D575" s="361"/>
      <c r="E575" s="361"/>
      <c r="F575" s="361"/>
      <c r="G575" s="361"/>
      <c r="H575" s="316" t="s">
        <v>280</v>
      </c>
      <c r="I575" s="320" t="str">
        <f t="shared" si="15"/>
        <v/>
      </c>
      <c r="J575" s="231"/>
      <c r="K575" s="231"/>
      <c r="L575" s="231"/>
      <c r="M575" s="231"/>
      <c r="N575" s="431"/>
      <c r="O575" s="530"/>
      <c r="P575" s="9"/>
    </row>
    <row r="576" spans="2:16" x14ac:dyDescent="0.45">
      <c r="B576" s="7"/>
      <c r="C576" s="351"/>
      <c r="D576" s="361"/>
      <c r="E576" s="361"/>
      <c r="F576" s="361"/>
      <c r="G576" s="361"/>
      <c r="H576" s="316" t="s">
        <v>281</v>
      </c>
      <c r="I576" s="320" t="str">
        <f t="shared" si="15"/>
        <v/>
      </c>
      <c r="J576" s="231"/>
      <c r="K576" s="231"/>
      <c r="L576" s="231"/>
      <c r="M576" s="231"/>
      <c r="N576" s="431"/>
      <c r="O576" s="530"/>
      <c r="P576" s="9"/>
    </row>
    <row r="577" spans="2:16" ht="15.6" thickBot="1" x14ac:dyDescent="0.5">
      <c r="B577" s="7"/>
      <c r="C577" s="352"/>
      <c r="D577" s="362"/>
      <c r="E577" s="362"/>
      <c r="F577" s="362"/>
      <c r="G577" s="362"/>
      <c r="H577" s="310" t="s">
        <v>282</v>
      </c>
      <c r="I577" s="320" t="str">
        <f t="shared" si="15"/>
        <v/>
      </c>
      <c r="J577" s="231"/>
      <c r="K577" s="231"/>
      <c r="L577" s="231"/>
      <c r="M577" s="231"/>
      <c r="N577" s="432"/>
      <c r="O577" s="531"/>
      <c r="P577" s="9"/>
    </row>
    <row r="578" spans="2:16" x14ac:dyDescent="0.45">
      <c r="B578" s="7"/>
      <c r="C578" s="350" t="str">
        <f>IF($A$1&gt;16,17,"")</f>
        <v/>
      </c>
      <c r="D578" s="360" t="str">
        <f>IF('1'!D29&lt;&gt;"",'1'!D29,"")</f>
        <v/>
      </c>
      <c r="E578" s="466" t="str">
        <f>IF('1'!E29&lt;&gt;"",'1'!E29,"")&amp;CHAR(10)&amp;IF('1'!F29&lt;&gt;"",'1'!F29,"")&amp;CHAR(10)&amp;IF('1'!G29&lt;&gt;"",'1'!G29,"")&amp;CHAR(10)&amp;IF('1'!H29&lt;&gt;"",'1'!H29,"")&amp;CHAR(10)&amp;IF('1'!I29&lt;&gt;"",'1'!I29,"")</f>
        <v xml:space="preserve">
</v>
      </c>
      <c r="F578" s="360" t="str">
        <f>IF('3'!G98="[選択]","","【A】"&amp;'3'!G98&amp;"（"&amp;'3'!H99&amp;"）"&amp;CHAR(10))&amp;IF('3'!I98="[選択]","","【B】"&amp;'3'!I98&amp;"（"&amp;'3'!J99&amp;"）"&amp;CHAR(10))&amp;IF('3'!K98="実施済","【C】"&amp;'3'!K98&amp;"（"&amp;'3'!L99&amp;"）"&amp;CHAR(10),"")&amp;IF('3'!M98="実施済","【D】"&amp;'3'!M98&amp;"（"&amp;'3'!N99&amp;"）"&amp;CHAR(10),"")</f>
        <v/>
      </c>
      <c r="G578" s="360" t="str">
        <f>IF('4'!G99="[選択]","","【a】"&amp;'4'!G99&amp;"（"&amp;'4'!H100&amp;"）"&amp;CHAR(10))&amp;IF('4'!I99="[選択]","","【b】"&amp;'4'!I99&amp;"（"&amp;'4'!J100&amp;"）"&amp;CHAR(10))&amp;IF('4'!K99="[選択]","","【c】"&amp;'4'!K99&amp;"（"&amp;'4'!L100&amp;"）"&amp;CHAR(10))&amp;IF('4'!M99="[選択]","","【d】"&amp;'4'!M99&amp;"（"&amp;'4'!N100&amp;"）"&amp;CHAR(10))&amp;IF('4'!O99="[選択]","","【e】"&amp;'4'!O99&amp;"（"&amp;'4'!P100&amp;"）"&amp;CHAR(10))&amp;IF('4'!Q99="[選択]","","【f】"&amp;'4'!Q99&amp;"（"&amp;'4'!R100&amp;"）"&amp;CHAR(10))&amp;IF('4'!S99="[選択]","","【g】"&amp;'4'!S99&amp;"（"&amp;'4'!T100&amp;"）"&amp;CHAR(10))&amp;IF('4'!U99="[選択]","","【h】"&amp;'4'!U99&amp;"（"&amp;'4'!V100&amp;"）")</f>
        <v/>
      </c>
      <c r="H578" s="309" t="s">
        <v>46</v>
      </c>
      <c r="I578" s="319" t="str">
        <f>IF(BP1&lt;&gt;"",BP1,"")</f>
        <v/>
      </c>
      <c r="J578" s="230"/>
      <c r="K578" s="230"/>
      <c r="L578" s="230"/>
      <c r="M578" s="230"/>
      <c r="N578" s="429" t="str">
        <f>'4'!X99</f>
        <v>[選択]</v>
      </c>
      <c r="O578" s="529" t="str">
        <f>IF(N578="（a）",$S$38,IF(N578="（b）",$S$39, IF(N578="（c）",$S$40, IF(N578="（d）",$S$41,""))))</f>
        <v/>
      </c>
      <c r="P578" s="9"/>
    </row>
    <row r="579" spans="2:16" x14ac:dyDescent="0.45">
      <c r="B579" s="7"/>
      <c r="C579" s="351"/>
      <c r="D579" s="361"/>
      <c r="E579" s="532"/>
      <c r="F579" s="361"/>
      <c r="G579" s="361"/>
      <c r="H579" s="316" t="s">
        <v>47</v>
      </c>
      <c r="I579" s="320" t="str">
        <f>IF(BP2&lt;&gt;"",BP2,"")</f>
        <v/>
      </c>
      <c r="J579" s="231"/>
      <c r="K579" s="231"/>
      <c r="L579" s="231"/>
      <c r="M579" s="231"/>
      <c r="N579" s="431"/>
      <c r="O579" s="530"/>
      <c r="P579" s="9"/>
    </row>
    <row r="580" spans="2:16" x14ac:dyDescent="0.45">
      <c r="B580" s="7"/>
      <c r="C580" s="351"/>
      <c r="D580" s="361"/>
      <c r="E580" s="532"/>
      <c r="F580" s="361"/>
      <c r="G580" s="361"/>
      <c r="H580" s="316" t="s">
        <v>48</v>
      </c>
      <c r="I580" s="320" t="str">
        <f t="shared" ref="I580:I612" si="16">IF(BP3&lt;&gt;"",BP3,"")</f>
        <v/>
      </c>
      <c r="J580" s="231"/>
      <c r="K580" s="231"/>
      <c r="L580" s="231"/>
      <c r="M580" s="231"/>
      <c r="N580" s="431"/>
      <c r="O580" s="530"/>
      <c r="P580" s="9"/>
    </row>
    <row r="581" spans="2:16" x14ac:dyDescent="0.45">
      <c r="B581" s="7"/>
      <c r="C581" s="351"/>
      <c r="D581" s="361"/>
      <c r="E581" s="532"/>
      <c r="F581" s="361"/>
      <c r="G581" s="361"/>
      <c r="H581" s="316" t="s">
        <v>49</v>
      </c>
      <c r="I581" s="320" t="str">
        <f t="shared" si="16"/>
        <v/>
      </c>
      <c r="J581" s="231"/>
      <c r="K581" s="231"/>
      <c r="L581" s="231"/>
      <c r="M581" s="231"/>
      <c r="N581" s="431"/>
      <c r="O581" s="530"/>
      <c r="P581" s="9"/>
    </row>
    <row r="582" spans="2:16" x14ac:dyDescent="0.45">
      <c r="B582" s="7"/>
      <c r="C582" s="351"/>
      <c r="D582" s="361"/>
      <c r="E582" s="532"/>
      <c r="F582" s="361"/>
      <c r="G582" s="361"/>
      <c r="H582" s="316" t="s">
        <v>50</v>
      </c>
      <c r="I582" s="320" t="str">
        <f t="shared" si="16"/>
        <v/>
      </c>
      <c r="J582" s="231"/>
      <c r="K582" s="231"/>
      <c r="L582" s="231"/>
      <c r="M582" s="231"/>
      <c r="N582" s="431"/>
      <c r="O582" s="530"/>
      <c r="P582" s="9"/>
    </row>
    <row r="583" spans="2:16" x14ac:dyDescent="0.45">
      <c r="B583" s="7"/>
      <c r="C583" s="351"/>
      <c r="D583" s="361"/>
      <c r="E583" s="532"/>
      <c r="F583" s="361"/>
      <c r="G583" s="361"/>
      <c r="H583" s="316" t="s">
        <v>51</v>
      </c>
      <c r="I583" s="320" t="str">
        <f t="shared" si="16"/>
        <v/>
      </c>
      <c r="J583" s="231"/>
      <c r="K583" s="231"/>
      <c r="L583" s="231"/>
      <c r="M583" s="231"/>
      <c r="N583" s="431"/>
      <c r="O583" s="530"/>
      <c r="P583" s="9"/>
    </row>
    <row r="584" spans="2:16" x14ac:dyDescent="0.45">
      <c r="B584" s="7"/>
      <c r="C584" s="351"/>
      <c r="D584" s="361"/>
      <c r="E584" s="532"/>
      <c r="F584" s="361"/>
      <c r="G584" s="361"/>
      <c r="H584" s="316" t="s">
        <v>52</v>
      </c>
      <c r="I584" s="320" t="str">
        <f t="shared" si="16"/>
        <v/>
      </c>
      <c r="J584" s="231"/>
      <c r="K584" s="231"/>
      <c r="L584" s="231"/>
      <c r="M584" s="231"/>
      <c r="N584" s="431"/>
      <c r="O584" s="530"/>
      <c r="P584" s="9"/>
    </row>
    <row r="585" spans="2:16" x14ac:dyDescent="0.45">
      <c r="B585" s="7"/>
      <c r="C585" s="351"/>
      <c r="D585" s="361"/>
      <c r="E585" s="532"/>
      <c r="F585" s="361"/>
      <c r="G585" s="361"/>
      <c r="H585" s="316" t="s">
        <v>53</v>
      </c>
      <c r="I585" s="320" t="str">
        <f t="shared" si="16"/>
        <v/>
      </c>
      <c r="J585" s="231"/>
      <c r="K585" s="231"/>
      <c r="L585" s="231"/>
      <c r="M585" s="231"/>
      <c r="N585" s="431"/>
      <c r="O585" s="530"/>
      <c r="P585" s="9"/>
    </row>
    <row r="586" spans="2:16" x14ac:dyDescent="0.45">
      <c r="B586" s="7"/>
      <c r="C586" s="351"/>
      <c r="D586" s="361"/>
      <c r="E586" s="532"/>
      <c r="F586" s="361"/>
      <c r="G586" s="361"/>
      <c r="H586" s="316" t="s">
        <v>54</v>
      </c>
      <c r="I586" s="320" t="str">
        <f t="shared" si="16"/>
        <v/>
      </c>
      <c r="J586" s="231"/>
      <c r="K586" s="231"/>
      <c r="L586" s="231"/>
      <c r="M586" s="231"/>
      <c r="N586" s="431"/>
      <c r="O586" s="530"/>
      <c r="P586" s="9"/>
    </row>
    <row r="587" spans="2:16" x14ac:dyDescent="0.45">
      <c r="B587" s="7"/>
      <c r="C587" s="351"/>
      <c r="D587" s="361"/>
      <c r="E587" s="532"/>
      <c r="F587" s="361"/>
      <c r="G587" s="361"/>
      <c r="H587" s="316" t="s">
        <v>55</v>
      </c>
      <c r="I587" s="320" t="str">
        <f t="shared" si="16"/>
        <v/>
      </c>
      <c r="J587" s="231"/>
      <c r="K587" s="231"/>
      <c r="L587" s="231"/>
      <c r="M587" s="231"/>
      <c r="N587" s="431"/>
      <c r="O587" s="530"/>
      <c r="P587" s="9"/>
    </row>
    <row r="588" spans="2:16" x14ac:dyDescent="0.45">
      <c r="B588" s="7"/>
      <c r="C588" s="351"/>
      <c r="D588" s="361"/>
      <c r="E588" s="532"/>
      <c r="F588" s="361"/>
      <c r="G588" s="361"/>
      <c r="H588" s="316" t="s">
        <v>140</v>
      </c>
      <c r="I588" s="320" t="str">
        <f t="shared" si="16"/>
        <v/>
      </c>
      <c r="J588" s="231"/>
      <c r="K588" s="231"/>
      <c r="L588" s="231"/>
      <c r="M588" s="231"/>
      <c r="N588" s="431"/>
      <c r="O588" s="530"/>
      <c r="P588" s="9"/>
    </row>
    <row r="589" spans="2:16" x14ac:dyDescent="0.45">
      <c r="B589" s="7"/>
      <c r="C589" s="351"/>
      <c r="D589" s="361"/>
      <c r="E589" s="532"/>
      <c r="F589" s="361"/>
      <c r="G589" s="361"/>
      <c r="H589" s="316" t="s">
        <v>141</v>
      </c>
      <c r="I589" s="320" t="str">
        <f t="shared" si="16"/>
        <v/>
      </c>
      <c r="J589" s="231"/>
      <c r="K589" s="231"/>
      <c r="L589" s="231"/>
      <c r="M589" s="231"/>
      <c r="N589" s="431"/>
      <c r="O589" s="530"/>
      <c r="P589" s="9"/>
    </row>
    <row r="590" spans="2:16" x14ac:dyDescent="0.45">
      <c r="B590" s="7"/>
      <c r="C590" s="351"/>
      <c r="D590" s="361"/>
      <c r="E590" s="532"/>
      <c r="F590" s="361"/>
      <c r="G590" s="361"/>
      <c r="H590" s="316" t="s">
        <v>142</v>
      </c>
      <c r="I590" s="320" t="str">
        <f t="shared" si="16"/>
        <v/>
      </c>
      <c r="J590" s="231"/>
      <c r="K590" s="231"/>
      <c r="L590" s="231"/>
      <c r="M590" s="231"/>
      <c r="N590" s="431"/>
      <c r="O590" s="530"/>
      <c r="P590" s="9"/>
    </row>
    <row r="591" spans="2:16" x14ac:dyDescent="0.45">
      <c r="B591" s="7"/>
      <c r="C591" s="351"/>
      <c r="D591" s="361"/>
      <c r="E591" s="532"/>
      <c r="F591" s="361"/>
      <c r="G591" s="361"/>
      <c r="H591" s="316" t="s">
        <v>143</v>
      </c>
      <c r="I591" s="320" t="str">
        <f t="shared" si="16"/>
        <v/>
      </c>
      <c r="J591" s="231"/>
      <c r="K591" s="231"/>
      <c r="L591" s="231"/>
      <c r="M591" s="231"/>
      <c r="N591" s="431"/>
      <c r="O591" s="530"/>
      <c r="P591" s="9"/>
    </row>
    <row r="592" spans="2:16" x14ac:dyDescent="0.45">
      <c r="B592" s="7"/>
      <c r="C592" s="351"/>
      <c r="D592" s="361"/>
      <c r="E592" s="532"/>
      <c r="F592" s="361"/>
      <c r="G592" s="361"/>
      <c r="H592" s="316" t="s">
        <v>144</v>
      </c>
      <c r="I592" s="320" t="str">
        <f t="shared" si="16"/>
        <v/>
      </c>
      <c r="J592" s="231"/>
      <c r="K592" s="231"/>
      <c r="L592" s="231"/>
      <c r="M592" s="231"/>
      <c r="N592" s="431"/>
      <c r="O592" s="530"/>
      <c r="P592" s="9"/>
    </row>
    <row r="593" spans="2:16" x14ac:dyDescent="0.45">
      <c r="B593" s="7"/>
      <c r="C593" s="351"/>
      <c r="D593" s="361"/>
      <c r="E593" s="532"/>
      <c r="F593" s="361"/>
      <c r="G593" s="361"/>
      <c r="H593" s="316" t="s">
        <v>145</v>
      </c>
      <c r="I593" s="320" t="str">
        <f t="shared" si="16"/>
        <v/>
      </c>
      <c r="J593" s="231"/>
      <c r="K593" s="231"/>
      <c r="L593" s="231"/>
      <c r="M593" s="231"/>
      <c r="N593" s="431"/>
      <c r="O593" s="530"/>
      <c r="P593" s="9"/>
    </row>
    <row r="594" spans="2:16" x14ac:dyDescent="0.45">
      <c r="B594" s="7"/>
      <c r="C594" s="351"/>
      <c r="D594" s="361"/>
      <c r="E594" s="532"/>
      <c r="F594" s="361"/>
      <c r="G594" s="361"/>
      <c r="H594" s="316" t="s">
        <v>146</v>
      </c>
      <c r="I594" s="320" t="str">
        <f t="shared" si="16"/>
        <v/>
      </c>
      <c r="J594" s="231"/>
      <c r="K594" s="231"/>
      <c r="L594" s="231"/>
      <c r="M594" s="231"/>
      <c r="N594" s="431"/>
      <c r="O594" s="530"/>
      <c r="P594" s="9"/>
    </row>
    <row r="595" spans="2:16" x14ac:dyDescent="0.45">
      <c r="B595" s="7"/>
      <c r="C595" s="351"/>
      <c r="D595" s="361"/>
      <c r="E595" s="532"/>
      <c r="F595" s="361"/>
      <c r="G595" s="361"/>
      <c r="H595" s="316" t="s">
        <v>147</v>
      </c>
      <c r="I595" s="320" t="str">
        <f t="shared" si="16"/>
        <v/>
      </c>
      <c r="J595" s="231"/>
      <c r="K595" s="231"/>
      <c r="L595" s="231"/>
      <c r="M595" s="231"/>
      <c r="N595" s="431"/>
      <c r="O595" s="530"/>
      <c r="P595" s="9"/>
    </row>
    <row r="596" spans="2:16" x14ac:dyDescent="0.45">
      <c r="B596" s="7"/>
      <c r="C596" s="351"/>
      <c r="D596" s="361"/>
      <c r="E596" s="532"/>
      <c r="F596" s="361"/>
      <c r="G596" s="361"/>
      <c r="H596" s="316" t="s">
        <v>148</v>
      </c>
      <c r="I596" s="320" t="str">
        <f t="shared" si="16"/>
        <v/>
      </c>
      <c r="J596" s="231"/>
      <c r="K596" s="231"/>
      <c r="L596" s="231"/>
      <c r="M596" s="231"/>
      <c r="N596" s="431"/>
      <c r="O596" s="530"/>
      <c r="P596" s="9"/>
    </row>
    <row r="597" spans="2:16" x14ac:dyDescent="0.45">
      <c r="B597" s="7"/>
      <c r="C597" s="351"/>
      <c r="D597" s="361"/>
      <c r="E597" s="532"/>
      <c r="F597" s="361"/>
      <c r="G597" s="361"/>
      <c r="H597" s="316" t="s">
        <v>149</v>
      </c>
      <c r="I597" s="320" t="str">
        <f t="shared" si="16"/>
        <v/>
      </c>
      <c r="J597" s="231"/>
      <c r="K597" s="231"/>
      <c r="L597" s="231"/>
      <c r="M597" s="231"/>
      <c r="N597" s="431"/>
      <c r="O597" s="530"/>
      <c r="P597" s="9"/>
    </row>
    <row r="598" spans="2:16" x14ac:dyDescent="0.45">
      <c r="B598" s="7"/>
      <c r="C598" s="351"/>
      <c r="D598" s="361"/>
      <c r="E598" s="532"/>
      <c r="F598" s="361"/>
      <c r="G598" s="361"/>
      <c r="H598" s="316" t="s">
        <v>268</v>
      </c>
      <c r="I598" s="320" t="str">
        <f t="shared" si="16"/>
        <v/>
      </c>
      <c r="J598" s="231"/>
      <c r="K598" s="231"/>
      <c r="L598" s="231"/>
      <c r="M598" s="231"/>
      <c r="N598" s="431"/>
      <c r="O598" s="530"/>
      <c r="P598" s="9"/>
    </row>
    <row r="599" spans="2:16" x14ac:dyDescent="0.45">
      <c r="B599" s="7"/>
      <c r="C599" s="351"/>
      <c r="D599" s="361"/>
      <c r="E599" s="532"/>
      <c r="F599" s="361"/>
      <c r="G599" s="361"/>
      <c r="H599" s="316" t="s">
        <v>269</v>
      </c>
      <c r="I599" s="320" t="str">
        <f t="shared" si="16"/>
        <v/>
      </c>
      <c r="J599" s="231"/>
      <c r="K599" s="231"/>
      <c r="L599" s="231"/>
      <c r="M599" s="231"/>
      <c r="N599" s="431"/>
      <c r="O599" s="530"/>
      <c r="P599" s="9"/>
    </row>
    <row r="600" spans="2:16" x14ac:dyDescent="0.45">
      <c r="B600" s="7"/>
      <c r="C600" s="351"/>
      <c r="D600" s="361"/>
      <c r="E600" s="532"/>
      <c r="F600" s="361"/>
      <c r="G600" s="361"/>
      <c r="H600" s="316" t="s">
        <v>270</v>
      </c>
      <c r="I600" s="320" t="str">
        <f t="shared" si="16"/>
        <v/>
      </c>
      <c r="J600" s="231"/>
      <c r="K600" s="231"/>
      <c r="L600" s="231"/>
      <c r="M600" s="231"/>
      <c r="N600" s="431"/>
      <c r="O600" s="530"/>
      <c r="P600" s="9"/>
    </row>
    <row r="601" spans="2:16" x14ac:dyDescent="0.45">
      <c r="B601" s="7"/>
      <c r="C601" s="351"/>
      <c r="D601" s="361"/>
      <c r="E601" s="532"/>
      <c r="F601" s="361"/>
      <c r="G601" s="361"/>
      <c r="H601" s="316" t="s">
        <v>271</v>
      </c>
      <c r="I601" s="320" t="str">
        <f t="shared" si="16"/>
        <v/>
      </c>
      <c r="J601" s="231"/>
      <c r="K601" s="231"/>
      <c r="L601" s="231"/>
      <c r="M601" s="231"/>
      <c r="N601" s="431"/>
      <c r="O601" s="530"/>
      <c r="P601" s="9"/>
    </row>
    <row r="602" spans="2:16" x14ac:dyDescent="0.45">
      <c r="B602" s="7"/>
      <c r="C602" s="351"/>
      <c r="D602" s="361"/>
      <c r="E602" s="532"/>
      <c r="F602" s="361"/>
      <c r="G602" s="361"/>
      <c r="H602" s="316" t="s">
        <v>272</v>
      </c>
      <c r="I602" s="320" t="str">
        <f t="shared" si="16"/>
        <v/>
      </c>
      <c r="J602" s="231"/>
      <c r="K602" s="231"/>
      <c r="L602" s="231"/>
      <c r="M602" s="231"/>
      <c r="N602" s="431"/>
      <c r="O602" s="530"/>
      <c r="P602" s="9"/>
    </row>
    <row r="603" spans="2:16" x14ac:dyDescent="0.45">
      <c r="B603" s="7"/>
      <c r="C603" s="351"/>
      <c r="D603" s="361"/>
      <c r="E603" s="532"/>
      <c r="F603" s="361"/>
      <c r="G603" s="361"/>
      <c r="H603" s="316" t="s">
        <v>273</v>
      </c>
      <c r="I603" s="320" t="str">
        <f t="shared" si="16"/>
        <v/>
      </c>
      <c r="J603" s="231"/>
      <c r="K603" s="231"/>
      <c r="L603" s="231"/>
      <c r="M603" s="231"/>
      <c r="N603" s="431"/>
      <c r="O603" s="530"/>
      <c r="P603" s="9"/>
    </row>
    <row r="604" spans="2:16" x14ac:dyDescent="0.45">
      <c r="B604" s="7"/>
      <c r="C604" s="351"/>
      <c r="D604" s="361"/>
      <c r="E604" s="532"/>
      <c r="F604" s="361"/>
      <c r="G604" s="361"/>
      <c r="H604" s="316" t="s">
        <v>274</v>
      </c>
      <c r="I604" s="320" t="str">
        <f t="shared" si="16"/>
        <v/>
      </c>
      <c r="J604" s="231"/>
      <c r="K604" s="231"/>
      <c r="L604" s="231"/>
      <c r="M604" s="231"/>
      <c r="N604" s="431"/>
      <c r="O604" s="530"/>
      <c r="P604" s="9"/>
    </row>
    <row r="605" spans="2:16" x14ac:dyDescent="0.45">
      <c r="B605" s="7"/>
      <c r="C605" s="351"/>
      <c r="D605" s="361"/>
      <c r="E605" s="532"/>
      <c r="F605" s="361"/>
      <c r="G605" s="361"/>
      <c r="H605" s="316" t="s">
        <v>275</v>
      </c>
      <c r="I605" s="320" t="str">
        <f t="shared" si="16"/>
        <v/>
      </c>
      <c r="J605" s="231"/>
      <c r="K605" s="231"/>
      <c r="L605" s="231"/>
      <c r="M605" s="231"/>
      <c r="N605" s="431"/>
      <c r="O605" s="530"/>
      <c r="P605" s="9"/>
    </row>
    <row r="606" spans="2:16" x14ac:dyDescent="0.45">
      <c r="B606" s="7"/>
      <c r="C606" s="351"/>
      <c r="D606" s="361"/>
      <c r="E606" s="532"/>
      <c r="F606" s="361"/>
      <c r="G606" s="361"/>
      <c r="H606" s="316" t="s">
        <v>276</v>
      </c>
      <c r="I606" s="320" t="str">
        <f t="shared" si="16"/>
        <v/>
      </c>
      <c r="J606" s="231"/>
      <c r="K606" s="231"/>
      <c r="L606" s="231"/>
      <c r="M606" s="231"/>
      <c r="N606" s="431"/>
      <c r="O606" s="530"/>
      <c r="P606" s="9"/>
    </row>
    <row r="607" spans="2:16" x14ac:dyDescent="0.45">
      <c r="B607" s="7"/>
      <c r="C607" s="351"/>
      <c r="D607" s="361"/>
      <c r="E607" s="532"/>
      <c r="F607" s="361"/>
      <c r="G607" s="361"/>
      <c r="H607" s="316" t="s">
        <v>277</v>
      </c>
      <c r="I607" s="320" t="str">
        <f t="shared" si="16"/>
        <v/>
      </c>
      <c r="J607" s="231"/>
      <c r="K607" s="231"/>
      <c r="L607" s="231"/>
      <c r="M607" s="231"/>
      <c r="N607" s="431"/>
      <c r="O607" s="530"/>
      <c r="P607" s="9"/>
    </row>
    <row r="608" spans="2:16" x14ac:dyDescent="0.45">
      <c r="B608" s="7"/>
      <c r="C608" s="351"/>
      <c r="D608" s="361"/>
      <c r="E608" s="532"/>
      <c r="F608" s="361"/>
      <c r="G608" s="361"/>
      <c r="H608" s="316" t="s">
        <v>278</v>
      </c>
      <c r="I608" s="320" t="str">
        <f t="shared" si="16"/>
        <v/>
      </c>
      <c r="J608" s="231"/>
      <c r="K608" s="231"/>
      <c r="L608" s="231"/>
      <c r="M608" s="231"/>
      <c r="N608" s="431"/>
      <c r="O608" s="530"/>
      <c r="P608" s="9"/>
    </row>
    <row r="609" spans="2:16" x14ac:dyDescent="0.45">
      <c r="B609" s="7"/>
      <c r="C609" s="351"/>
      <c r="D609" s="361"/>
      <c r="E609" s="532"/>
      <c r="F609" s="361"/>
      <c r="G609" s="361"/>
      <c r="H609" s="316" t="s">
        <v>279</v>
      </c>
      <c r="I609" s="320" t="str">
        <f t="shared" si="16"/>
        <v/>
      </c>
      <c r="J609" s="231"/>
      <c r="K609" s="231"/>
      <c r="L609" s="231"/>
      <c r="M609" s="231"/>
      <c r="N609" s="431"/>
      <c r="O609" s="530"/>
      <c r="P609" s="9"/>
    </row>
    <row r="610" spans="2:16" x14ac:dyDescent="0.45">
      <c r="B610" s="7"/>
      <c r="C610" s="351"/>
      <c r="D610" s="361"/>
      <c r="E610" s="532"/>
      <c r="F610" s="361"/>
      <c r="G610" s="361"/>
      <c r="H610" s="316" t="s">
        <v>280</v>
      </c>
      <c r="I610" s="320" t="str">
        <f t="shared" si="16"/>
        <v/>
      </c>
      <c r="J610" s="231"/>
      <c r="K610" s="231"/>
      <c r="L610" s="231"/>
      <c r="M610" s="231"/>
      <c r="N610" s="431"/>
      <c r="O610" s="530"/>
      <c r="P610" s="9"/>
    </row>
    <row r="611" spans="2:16" x14ac:dyDescent="0.45">
      <c r="B611" s="7"/>
      <c r="C611" s="351"/>
      <c r="D611" s="361"/>
      <c r="E611" s="532"/>
      <c r="F611" s="361"/>
      <c r="G611" s="361"/>
      <c r="H611" s="316" t="s">
        <v>281</v>
      </c>
      <c r="I611" s="320" t="str">
        <f t="shared" si="16"/>
        <v/>
      </c>
      <c r="J611" s="231"/>
      <c r="K611" s="231"/>
      <c r="L611" s="231"/>
      <c r="M611" s="231"/>
      <c r="N611" s="431"/>
      <c r="O611" s="530"/>
      <c r="P611" s="9"/>
    </row>
    <row r="612" spans="2:16" ht="15.6" thickBot="1" x14ac:dyDescent="0.5">
      <c r="B612" s="7"/>
      <c r="C612" s="352"/>
      <c r="D612" s="362"/>
      <c r="E612" s="533"/>
      <c r="F612" s="362"/>
      <c r="G612" s="362"/>
      <c r="H612" s="310" t="s">
        <v>282</v>
      </c>
      <c r="I612" s="320" t="str">
        <f t="shared" si="16"/>
        <v/>
      </c>
      <c r="J612" s="231"/>
      <c r="K612" s="231"/>
      <c r="L612" s="231"/>
      <c r="M612" s="231"/>
      <c r="N612" s="432"/>
      <c r="O612" s="531"/>
      <c r="P612" s="9"/>
    </row>
    <row r="613" spans="2:16" x14ac:dyDescent="0.45">
      <c r="B613" s="7"/>
      <c r="C613" s="350" t="str">
        <f>IF($A$1&gt;17,18,"")</f>
        <v/>
      </c>
      <c r="D613" s="360" t="str">
        <f>IF('1'!D30&lt;&gt;"",'1'!D30,"")</f>
        <v/>
      </c>
      <c r="E613" s="360" t="str">
        <f>IF('1'!E30&lt;&gt;"",'1'!E30,"")&amp;CHAR(10)&amp;IF('1'!F30&lt;&gt;"",'1'!F30,"")&amp;CHAR(10)&amp;IF('1'!G30&lt;&gt;"",'1'!G30,"")&amp;CHAR(10)&amp;IF('1'!H30&lt;&gt;"",'1'!H30,"")&amp;CHAR(10)&amp;IF('1'!I30&lt;&gt;"",'1'!I30,"")</f>
        <v xml:space="preserve">
</v>
      </c>
      <c r="F613" s="360" t="str">
        <f>IF('3'!G103="[選択]","","【A】"&amp;'3'!G103&amp;"（"&amp;'3'!H104&amp;"）"&amp;CHAR(10))&amp;IF('3'!I103="[選択]","","【B】"&amp;'3'!I103&amp;"（"&amp;'3'!J104&amp;"）"&amp;CHAR(10))&amp;IF('3'!K103="実施済","【C】"&amp;'3'!K103&amp;"（"&amp;'3'!L104&amp;"）"&amp;CHAR(10),"")&amp;IF('3'!M103="実施済","【D】"&amp;'3'!M103&amp;"（"&amp;'3'!N104&amp;"）"&amp;CHAR(10),"")</f>
        <v/>
      </c>
      <c r="G613" s="360" t="str">
        <f>IF('4'!G104="[選択]","","【a】"&amp;'4'!G104&amp;"（"&amp;'4'!H105&amp;"）"&amp;CHAR(10))&amp;IF('4'!I104="[選択]","","【b】"&amp;'4'!I104&amp;"（"&amp;'4'!J105&amp;"）"&amp;CHAR(10))&amp;IF('4'!K104="[選択]","","【c】"&amp;'4'!K104&amp;"（"&amp;'4'!L105&amp;"）"&amp;CHAR(10))&amp;IF('4'!M104="[選択]","","【d】"&amp;'4'!M104&amp;"（"&amp;'4'!N105&amp;"）"&amp;CHAR(10))&amp;IF('4'!O104="[選択]","","【e】"&amp;'4'!O104&amp;"（"&amp;'4'!P105&amp;"）"&amp;CHAR(10))&amp;IF('4'!Q104="[選択]","","【f】"&amp;'4'!Q104&amp;"（"&amp;'4'!R105&amp;"）"&amp;CHAR(10))&amp;IF('4'!S104="[選択]","","【g】"&amp;'4'!S104&amp;"（"&amp;'4'!T105&amp;"）"&amp;CHAR(10))&amp;IF('4'!U104="[選択]","","【h】"&amp;'4'!U104&amp;"（"&amp;'4'!V105&amp;"）")</f>
        <v/>
      </c>
      <c r="H613" s="309" t="s">
        <v>46</v>
      </c>
      <c r="I613" s="319" t="str">
        <f>IF(BS1&lt;&gt;"",BS1,"")</f>
        <v/>
      </c>
      <c r="J613" s="230"/>
      <c r="K613" s="230"/>
      <c r="L613" s="230"/>
      <c r="M613" s="230"/>
      <c r="N613" s="429" t="str">
        <f>'4'!X104</f>
        <v>[選択]</v>
      </c>
      <c r="O613" s="529" t="str">
        <f>IF(N613="（a）",$S$38,IF(N613="（b）",$S$39, IF(N613="（c）",$S$40, IF(N613="（d）",$S$41,""))))</f>
        <v/>
      </c>
      <c r="P613" s="9"/>
    </row>
    <row r="614" spans="2:16" x14ac:dyDescent="0.45">
      <c r="B614" s="7"/>
      <c r="C614" s="351"/>
      <c r="D614" s="361"/>
      <c r="E614" s="361"/>
      <c r="F614" s="361"/>
      <c r="G614" s="361"/>
      <c r="H614" s="316" t="s">
        <v>47</v>
      </c>
      <c r="I614" s="320" t="str">
        <f>IF(BS2&lt;&gt;"",BS2,"")</f>
        <v/>
      </c>
      <c r="J614" s="231"/>
      <c r="K614" s="231"/>
      <c r="L614" s="231"/>
      <c r="M614" s="231"/>
      <c r="N614" s="431"/>
      <c r="O614" s="530"/>
      <c r="P614" s="9"/>
    </row>
    <row r="615" spans="2:16" x14ac:dyDescent="0.45">
      <c r="B615" s="7"/>
      <c r="C615" s="351"/>
      <c r="D615" s="361"/>
      <c r="E615" s="361"/>
      <c r="F615" s="361"/>
      <c r="G615" s="361"/>
      <c r="H615" s="316" t="s">
        <v>48</v>
      </c>
      <c r="I615" s="320" t="str">
        <f t="shared" ref="I615:I647" si="17">IF(BS3&lt;&gt;"",BS3,"")</f>
        <v/>
      </c>
      <c r="J615" s="231"/>
      <c r="K615" s="231"/>
      <c r="L615" s="231"/>
      <c r="M615" s="231"/>
      <c r="N615" s="431"/>
      <c r="O615" s="530"/>
      <c r="P615" s="9"/>
    </row>
    <row r="616" spans="2:16" x14ac:dyDescent="0.45">
      <c r="B616" s="7"/>
      <c r="C616" s="351"/>
      <c r="D616" s="361"/>
      <c r="E616" s="361"/>
      <c r="F616" s="361"/>
      <c r="G616" s="361"/>
      <c r="H616" s="316" t="s">
        <v>49</v>
      </c>
      <c r="I616" s="320" t="str">
        <f t="shared" si="17"/>
        <v/>
      </c>
      <c r="J616" s="231"/>
      <c r="K616" s="231"/>
      <c r="L616" s="231"/>
      <c r="M616" s="231"/>
      <c r="N616" s="431"/>
      <c r="O616" s="530"/>
      <c r="P616" s="9"/>
    </row>
    <row r="617" spans="2:16" x14ac:dyDescent="0.45">
      <c r="B617" s="7"/>
      <c r="C617" s="351"/>
      <c r="D617" s="361"/>
      <c r="E617" s="361"/>
      <c r="F617" s="361"/>
      <c r="G617" s="361"/>
      <c r="H617" s="316" t="s">
        <v>50</v>
      </c>
      <c r="I617" s="320" t="str">
        <f t="shared" si="17"/>
        <v/>
      </c>
      <c r="J617" s="231"/>
      <c r="K617" s="231"/>
      <c r="L617" s="231"/>
      <c r="M617" s="231"/>
      <c r="N617" s="431"/>
      <c r="O617" s="530"/>
      <c r="P617" s="9"/>
    </row>
    <row r="618" spans="2:16" x14ac:dyDescent="0.45">
      <c r="B618" s="7"/>
      <c r="C618" s="351"/>
      <c r="D618" s="361"/>
      <c r="E618" s="361"/>
      <c r="F618" s="361"/>
      <c r="G618" s="361"/>
      <c r="H618" s="316" t="s">
        <v>51</v>
      </c>
      <c r="I618" s="320" t="str">
        <f t="shared" si="17"/>
        <v/>
      </c>
      <c r="J618" s="231"/>
      <c r="K618" s="231"/>
      <c r="L618" s="231"/>
      <c r="M618" s="231"/>
      <c r="N618" s="431"/>
      <c r="O618" s="530"/>
      <c r="P618" s="9"/>
    </row>
    <row r="619" spans="2:16" x14ac:dyDescent="0.45">
      <c r="B619" s="7"/>
      <c r="C619" s="351"/>
      <c r="D619" s="361"/>
      <c r="E619" s="361"/>
      <c r="F619" s="361"/>
      <c r="G619" s="361"/>
      <c r="H619" s="316" t="s">
        <v>52</v>
      </c>
      <c r="I619" s="320" t="str">
        <f t="shared" si="17"/>
        <v/>
      </c>
      <c r="J619" s="231"/>
      <c r="K619" s="231"/>
      <c r="L619" s="231"/>
      <c r="M619" s="231"/>
      <c r="N619" s="431"/>
      <c r="O619" s="530"/>
      <c r="P619" s="9"/>
    </row>
    <row r="620" spans="2:16" x14ac:dyDescent="0.45">
      <c r="B620" s="7"/>
      <c r="C620" s="351"/>
      <c r="D620" s="361"/>
      <c r="E620" s="361"/>
      <c r="F620" s="361"/>
      <c r="G620" s="361"/>
      <c r="H620" s="316" t="s">
        <v>53</v>
      </c>
      <c r="I620" s="320" t="str">
        <f t="shared" si="17"/>
        <v/>
      </c>
      <c r="J620" s="231"/>
      <c r="K620" s="231"/>
      <c r="L620" s="231"/>
      <c r="M620" s="231"/>
      <c r="N620" s="431"/>
      <c r="O620" s="530"/>
      <c r="P620" s="9"/>
    </row>
    <row r="621" spans="2:16" x14ac:dyDescent="0.45">
      <c r="B621" s="7"/>
      <c r="C621" s="351"/>
      <c r="D621" s="361"/>
      <c r="E621" s="361"/>
      <c r="F621" s="361"/>
      <c r="G621" s="361"/>
      <c r="H621" s="316" t="s">
        <v>54</v>
      </c>
      <c r="I621" s="320" t="str">
        <f t="shared" si="17"/>
        <v/>
      </c>
      <c r="J621" s="231"/>
      <c r="K621" s="231"/>
      <c r="L621" s="231"/>
      <c r="M621" s="231"/>
      <c r="N621" s="431"/>
      <c r="O621" s="530"/>
      <c r="P621" s="9"/>
    </row>
    <row r="622" spans="2:16" x14ac:dyDescent="0.45">
      <c r="B622" s="7"/>
      <c r="C622" s="351"/>
      <c r="D622" s="361"/>
      <c r="E622" s="361"/>
      <c r="F622" s="361"/>
      <c r="G622" s="361"/>
      <c r="H622" s="316" t="s">
        <v>55</v>
      </c>
      <c r="I622" s="320" t="str">
        <f t="shared" si="17"/>
        <v/>
      </c>
      <c r="J622" s="231"/>
      <c r="K622" s="231"/>
      <c r="L622" s="231"/>
      <c r="M622" s="231"/>
      <c r="N622" s="431"/>
      <c r="O622" s="530"/>
      <c r="P622" s="9"/>
    </row>
    <row r="623" spans="2:16" x14ac:dyDescent="0.45">
      <c r="B623" s="7"/>
      <c r="C623" s="351"/>
      <c r="D623" s="361"/>
      <c r="E623" s="361"/>
      <c r="F623" s="361"/>
      <c r="G623" s="361"/>
      <c r="H623" s="316" t="s">
        <v>140</v>
      </c>
      <c r="I623" s="320" t="str">
        <f t="shared" si="17"/>
        <v/>
      </c>
      <c r="J623" s="231"/>
      <c r="K623" s="231"/>
      <c r="L623" s="231"/>
      <c r="M623" s="231"/>
      <c r="N623" s="431"/>
      <c r="O623" s="530"/>
      <c r="P623" s="9"/>
    </row>
    <row r="624" spans="2:16" x14ac:dyDescent="0.45">
      <c r="B624" s="7"/>
      <c r="C624" s="351"/>
      <c r="D624" s="361"/>
      <c r="E624" s="361"/>
      <c r="F624" s="361"/>
      <c r="G624" s="361"/>
      <c r="H624" s="316" t="s">
        <v>141</v>
      </c>
      <c r="I624" s="320" t="str">
        <f t="shared" si="17"/>
        <v/>
      </c>
      <c r="J624" s="231"/>
      <c r="K624" s="231"/>
      <c r="L624" s="231"/>
      <c r="M624" s="231"/>
      <c r="N624" s="431"/>
      <c r="O624" s="530"/>
      <c r="P624" s="9"/>
    </row>
    <row r="625" spans="2:16" x14ac:dyDescent="0.45">
      <c r="B625" s="7"/>
      <c r="C625" s="351"/>
      <c r="D625" s="361"/>
      <c r="E625" s="361"/>
      <c r="F625" s="361"/>
      <c r="G625" s="361"/>
      <c r="H625" s="316" t="s">
        <v>142</v>
      </c>
      <c r="I625" s="320" t="str">
        <f t="shared" si="17"/>
        <v/>
      </c>
      <c r="J625" s="231"/>
      <c r="K625" s="231"/>
      <c r="L625" s="231"/>
      <c r="M625" s="231"/>
      <c r="N625" s="431"/>
      <c r="O625" s="530"/>
      <c r="P625" s="9"/>
    </row>
    <row r="626" spans="2:16" x14ac:dyDescent="0.45">
      <c r="B626" s="7"/>
      <c r="C626" s="351"/>
      <c r="D626" s="361"/>
      <c r="E626" s="361"/>
      <c r="F626" s="361"/>
      <c r="G626" s="361"/>
      <c r="H626" s="316" t="s">
        <v>143</v>
      </c>
      <c r="I626" s="320" t="str">
        <f t="shared" si="17"/>
        <v/>
      </c>
      <c r="J626" s="231"/>
      <c r="K626" s="231"/>
      <c r="L626" s="231"/>
      <c r="M626" s="231"/>
      <c r="N626" s="431"/>
      <c r="O626" s="530"/>
      <c r="P626" s="9"/>
    </row>
    <row r="627" spans="2:16" x14ac:dyDescent="0.45">
      <c r="B627" s="7"/>
      <c r="C627" s="351"/>
      <c r="D627" s="361"/>
      <c r="E627" s="361"/>
      <c r="F627" s="361"/>
      <c r="G627" s="361"/>
      <c r="H627" s="316" t="s">
        <v>144</v>
      </c>
      <c r="I627" s="320" t="str">
        <f t="shared" si="17"/>
        <v/>
      </c>
      <c r="J627" s="231"/>
      <c r="K627" s="231"/>
      <c r="L627" s="231"/>
      <c r="M627" s="231"/>
      <c r="N627" s="431"/>
      <c r="O627" s="530"/>
      <c r="P627" s="9"/>
    </row>
    <row r="628" spans="2:16" x14ac:dyDescent="0.45">
      <c r="B628" s="7"/>
      <c r="C628" s="351"/>
      <c r="D628" s="361"/>
      <c r="E628" s="361"/>
      <c r="F628" s="361"/>
      <c r="G628" s="361"/>
      <c r="H628" s="316" t="s">
        <v>145</v>
      </c>
      <c r="I628" s="320" t="str">
        <f t="shared" si="17"/>
        <v/>
      </c>
      <c r="J628" s="231"/>
      <c r="K628" s="231"/>
      <c r="L628" s="231"/>
      <c r="M628" s="231"/>
      <c r="N628" s="431"/>
      <c r="O628" s="530"/>
      <c r="P628" s="9"/>
    </row>
    <row r="629" spans="2:16" x14ac:dyDescent="0.45">
      <c r="B629" s="7"/>
      <c r="C629" s="351"/>
      <c r="D629" s="361"/>
      <c r="E629" s="361"/>
      <c r="F629" s="361"/>
      <c r="G629" s="361"/>
      <c r="H629" s="316" t="s">
        <v>146</v>
      </c>
      <c r="I629" s="320" t="str">
        <f t="shared" si="17"/>
        <v/>
      </c>
      <c r="J629" s="231"/>
      <c r="K629" s="231"/>
      <c r="L629" s="231"/>
      <c r="M629" s="231"/>
      <c r="N629" s="431"/>
      <c r="O629" s="530"/>
      <c r="P629" s="9"/>
    </row>
    <row r="630" spans="2:16" x14ac:dyDescent="0.45">
      <c r="B630" s="7"/>
      <c r="C630" s="351"/>
      <c r="D630" s="361"/>
      <c r="E630" s="361"/>
      <c r="F630" s="361"/>
      <c r="G630" s="361"/>
      <c r="H630" s="316" t="s">
        <v>147</v>
      </c>
      <c r="I630" s="320" t="str">
        <f t="shared" si="17"/>
        <v/>
      </c>
      <c r="J630" s="231"/>
      <c r="K630" s="231"/>
      <c r="L630" s="231"/>
      <c r="M630" s="231"/>
      <c r="N630" s="431"/>
      <c r="O630" s="530"/>
      <c r="P630" s="9"/>
    </row>
    <row r="631" spans="2:16" x14ac:dyDescent="0.45">
      <c r="B631" s="7"/>
      <c r="C631" s="351"/>
      <c r="D631" s="361"/>
      <c r="E631" s="361"/>
      <c r="F631" s="361"/>
      <c r="G631" s="361"/>
      <c r="H631" s="316" t="s">
        <v>148</v>
      </c>
      <c r="I631" s="320" t="str">
        <f t="shared" si="17"/>
        <v/>
      </c>
      <c r="J631" s="231"/>
      <c r="K631" s="231"/>
      <c r="L631" s="231"/>
      <c r="M631" s="231"/>
      <c r="N631" s="431"/>
      <c r="O631" s="530"/>
      <c r="P631" s="9"/>
    </row>
    <row r="632" spans="2:16" x14ac:dyDescent="0.45">
      <c r="B632" s="7"/>
      <c r="C632" s="351"/>
      <c r="D632" s="361"/>
      <c r="E632" s="361"/>
      <c r="F632" s="361"/>
      <c r="G632" s="361"/>
      <c r="H632" s="316" t="s">
        <v>149</v>
      </c>
      <c r="I632" s="320" t="str">
        <f t="shared" si="17"/>
        <v/>
      </c>
      <c r="J632" s="231"/>
      <c r="K632" s="231"/>
      <c r="L632" s="231"/>
      <c r="M632" s="231"/>
      <c r="N632" s="431"/>
      <c r="O632" s="530"/>
      <c r="P632" s="9"/>
    </row>
    <row r="633" spans="2:16" x14ac:dyDescent="0.45">
      <c r="B633" s="7"/>
      <c r="C633" s="351"/>
      <c r="D633" s="361"/>
      <c r="E633" s="361"/>
      <c r="F633" s="361"/>
      <c r="G633" s="361"/>
      <c r="H633" s="316" t="s">
        <v>268</v>
      </c>
      <c r="I633" s="320" t="str">
        <f t="shared" si="17"/>
        <v/>
      </c>
      <c r="J633" s="231"/>
      <c r="K633" s="231"/>
      <c r="L633" s="231"/>
      <c r="M633" s="231"/>
      <c r="N633" s="431"/>
      <c r="O633" s="530"/>
      <c r="P633" s="9"/>
    </row>
    <row r="634" spans="2:16" x14ac:dyDescent="0.45">
      <c r="B634" s="7"/>
      <c r="C634" s="351"/>
      <c r="D634" s="361"/>
      <c r="E634" s="361"/>
      <c r="F634" s="361"/>
      <c r="G634" s="361"/>
      <c r="H634" s="316" t="s">
        <v>269</v>
      </c>
      <c r="I634" s="320" t="str">
        <f t="shared" si="17"/>
        <v/>
      </c>
      <c r="J634" s="231"/>
      <c r="K634" s="231"/>
      <c r="L634" s="231"/>
      <c r="M634" s="231"/>
      <c r="N634" s="431"/>
      <c r="O634" s="530"/>
      <c r="P634" s="9"/>
    </row>
    <row r="635" spans="2:16" x14ac:dyDescent="0.45">
      <c r="B635" s="7"/>
      <c r="C635" s="351"/>
      <c r="D635" s="361"/>
      <c r="E635" s="361"/>
      <c r="F635" s="361"/>
      <c r="G635" s="361"/>
      <c r="H635" s="316" t="s">
        <v>270</v>
      </c>
      <c r="I635" s="320" t="str">
        <f t="shared" si="17"/>
        <v/>
      </c>
      <c r="J635" s="231"/>
      <c r="K635" s="231"/>
      <c r="L635" s="231"/>
      <c r="M635" s="231"/>
      <c r="N635" s="431"/>
      <c r="O635" s="530"/>
      <c r="P635" s="9"/>
    </row>
    <row r="636" spans="2:16" x14ac:dyDescent="0.45">
      <c r="B636" s="7"/>
      <c r="C636" s="351"/>
      <c r="D636" s="361"/>
      <c r="E636" s="361"/>
      <c r="F636" s="361"/>
      <c r="G636" s="361"/>
      <c r="H636" s="316" t="s">
        <v>271</v>
      </c>
      <c r="I636" s="320" t="str">
        <f t="shared" si="17"/>
        <v/>
      </c>
      <c r="J636" s="231"/>
      <c r="K636" s="231"/>
      <c r="L636" s="231"/>
      <c r="M636" s="231"/>
      <c r="N636" s="431"/>
      <c r="O636" s="530"/>
      <c r="P636" s="9"/>
    </row>
    <row r="637" spans="2:16" x14ac:dyDescent="0.45">
      <c r="B637" s="7"/>
      <c r="C637" s="351"/>
      <c r="D637" s="361"/>
      <c r="E637" s="361"/>
      <c r="F637" s="361"/>
      <c r="G637" s="361"/>
      <c r="H637" s="316" t="s">
        <v>272</v>
      </c>
      <c r="I637" s="320" t="str">
        <f t="shared" si="17"/>
        <v/>
      </c>
      <c r="J637" s="231"/>
      <c r="K637" s="231"/>
      <c r="L637" s="231"/>
      <c r="M637" s="231"/>
      <c r="N637" s="431"/>
      <c r="O637" s="530"/>
      <c r="P637" s="9"/>
    </row>
    <row r="638" spans="2:16" x14ac:dyDescent="0.45">
      <c r="B638" s="7"/>
      <c r="C638" s="351"/>
      <c r="D638" s="361"/>
      <c r="E638" s="361"/>
      <c r="F638" s="361"/>
      <c r="G638" s="361"/>
      <c r="H638" s="316" t="s">
        <v>273</v>
      </c>
      <c r="I638" s="320" t="str">
        <f t="shared" si="17"/>
        <v/>
      </c>
      <c r="J638" s="231"/>
      <c r="K638" s="231"/>
      <c r="L638" s="231"/>
      <c r="M638" s="231"/>
      <c r="N638" s="431"/>
      <c r="O638" s="530"/>
      <c r="P638" s="9"/>
    </row>
    <row r="639" spans="2:16" x14ac:dyDescent="0.45">
      <c r="B639" s="7"/>
      <c r="C639" s="351"/>
      <c r="D639" s="361"/>
      <c r="E639" s="361"/>
      <c r="F639" s="361"/>
      <c r="G639" s="361"/>
      <c r="H639" s="316" t="s">
        <v>274</v>
      </c>
      <c r="I639" s="320" t="str">
        <f t="shared" si="17"/>
        <v/>
      </c>
      <c r="J639" s="231"/>
      <c r="K639" s="231"/>
      <c r="L639" s="231"/>
      <c r="M639" s="231"/>
      <c r="N639" s="431"/>
      <c r="O639" s="530"/>
      <c r="P639" s="9"/>
    </row>
    <row r="640" spans="2:16" x14ac:dyDescent="0.45">
      <c r="B640" s="7"/>
      <c r="C640" s="351"/>
      <c r="D640" s="361"/>
      <c r="E640" s="361"/>
      <c r="F640" s="361"/>
      <c r="G640" s="361"/>
      <c r="H640" s="316" t="s">
        <v>275</v>
      </c>
      <c r="I640" s="320" t="str">
        <f t="shared" si="17"/>
        <v/>
      </c>
      <c r="J640" s="231"/>
      <c r="K640" s="231"/>
      <c r="L640" s="231"/>
      <c r="M640" s="231"/>
      <c r="N640" s="431"/>
      <c r="O640" s="530"/>
      <c r="P640" s="9"/>
    </row>
    <row r="641" spans="2:16" x14ac:dyDescent="0.45">
      <c r="B641" s="7"/>
      <c r="C641" s="351"/>
      <c r="D641" s="361"/>
      <c r="E641" s="361"/>
      <c r="F641" s="361"/>
      <c r="G641" s="361"/>
      <c r="H641" s="316" t="s">
        <v>276</v>
      </c>
      <c r="I641" s="320" t="str">
        <f t="shared" si="17"/>
        <v/>
      </c>
      <c r="J641" s="231"/>
      <c r="K641" s="231"/>
      <c r="L641" s="231"/>
      <c r="M641" s="231"/>
      <c r="N641" s="431"/>
      <c r="O641" s="530"/>
      <c r="P641" s="9"/>
    </row>
    <row r="642" spans="2:16" x14ac:dyDescent="0.45">
      <c r="B642" s="7"/>
      <c r="C642" s="351"/>
      <c r="D642" s="361"/>
      <c r="E642" s="361"/>
      <c r="F642" s="361"/>
      <c r="G642" s="361"/>
      <c r="H642" s="316" t="s">
        <v>277</v>
      </c>
      <c r="I642" s="320" t="str">
        <f t="shared" si="17"/>
        <v/>
      </c>
      <c r="J642" s="231"/>
      <c r="K642" s="231"/>
      <c r="L642" s="231"/>
      <c r="M642" s="231"/>
      <c r="N642" s="431"/>
      <c r="O642" s="530"/>
      <c r="P642" s="9"/>
    </row>
    <row r="643" spans="2:16" x14ac:dyDescent="0.45">
      <c r="B643" s="7"/>
      <c r="C643" s="351"/>
      <c r="D643" s="361"/>
      <c r="E643" s="361"/>
      <c r="F643" s="361"/>
      <c r="G643" s="361"/>
      <c r="H643" s="316" t="s">
        <v>278</v>
      </c>
      <c r="I643" s="320" t="str">
        <f t="shared" si="17"/>
        <v/>
      </c>
      <c r="J643" s="231"/>
      <c r="K643" s="231"/>
      <c r="L643" s="231"/>
      <c r="M643" s="231"/>
      <c r="N643" s="431"/>
      <c r="O643" s="530"/>
      <c r="P643" s="9"/>
    </row>
    <row r="644" spans="2:16" x14ac:dyDescent="0.45">
      <c r="B644" s="7"/>
      <c r="C644" s="351"/>
      <c r="D644" s="361"/>
      <c r="E644" s="361"/>
      <c r="F644" s="361"/>
      <c r="G644" s="361"/>
      <c r="H644" s="316" t="s">
        <v>279</v>
      </c>
      <c r="I644" s="320" t="str">
        <f t="shared" si="17"/>
        <v/>
      </c>
      <c r="J644" s="231"/>
      <c r="K644" s="231"/>
      <c r="L644" s="231"/>
      <c r="M644" s="231"/>
      <c r="N644" s="431"/>
      <c r="O644" s="530"/>
      <c r="P644" s="9"/>
    </row>
    <row r="645" spans="2:16" x14ac:dyDescent="0.45">
      <c r="B645" s="7"/>
      <c r="C645" s="351"/>
      <c r="D645" s="361"/>
      <c r="E645" s="361"/>
      <c r="F645" s="361"/>
      <c r="G645" s="361"/>
      <c r="H645" s="316" t="s">
        <v>280</v>
      </c>
      <c r="I645" s="320" t="str">
        <f t="shared" si="17"/>
        <v/>
      </c>
      <c r="J645" s="231"/>
      <c r="K645" s="231"/>
      <c r="L645" s="231"/>
      <c r="M645" s="231"/>
      <c r="N645" s="431"/>
      <c r="O645" s="530"/>
      <c r="P645" s="9"/>
    </row>
    <row r="646" spans="2:16" x14ac:dyDescent="0.45">
      <c r="B646" s="7"/>
      <c r="C646" s="351"/>
      <c r="D646" s="361"/>
      <c r="E646" s="361"/>
      <c r="F646" s="361"/>
      <c r="G646" s="361"/>
      <c r="H646" s="316" t="s">
        <v>281</v>
      </c>
      <c r="I646" s="320" t="str">
        <f t="shared" si="17"/>
        <v/>
      </c>
      <c r="J646" s="231"/>
      <c r="K646" s="231"/>
      <c r="L646" s="231"/>
      <c r="M646" s="231"/>
      <c r="N646" s="431"/>
      <c r="O646" s="530"/>
      <c r="P646" s="9"/>
    </row>
    <row r="647" spans="2:16" ht="15.6" thickBot="1" x14ac:dyDescent="0.5">
      <c r="B647" s="7"/>
      <c r="C647" s="352"/>
      <c r="D647" s="362"/>
      <c r="E647" s="362"/>
      <c r="F647" s="362"/>
      <c r="G647" s="362"/>
      <c r="H647" s="310" t="s">
        <v>282</v>
      </c>
      <c r="I647" s="320" t="str">
        <f t="shared" si="17"/>
        <v/>
      </c>
      <c r="J647" s="231"/>
      <c r="K647" s="231"/>
      <c r="L647" s="231"/>
      <c r="M647" s="231"/>
      <c r="N647" s="432"/>
      <c r="O647" s="531"/>
      <c r="P647" s="9"/>
    </row>
    <row r="648" spans="2:16" x14ac:dyDescent="0.45">
      <c r="B648" s="7"/>
      <c r="C648" s="350" t="str">
        <f>IF($A$1&gt;18,19,"")</f>
        <v/>
      </c>
      <c r="D648" s="360" t="str">
        <f>IF('1'!D31&lt;&gt;"",'1'!D31,"")</f>
        <v/>
      </c>
      <c r="E648" s="466" t="str">
        <f>IF('1'!E31&lt;&gt;"",'1'!E31,"")&amp;CHAR(10)&amp;IF('1'!F31&lt;&gt;"",'1'!F31,"")&amp;CHAR(10)&amp;IF('1'!G31&lt;&gt;"",'1'!G31,"")&amp;CHAR(10)&amp;IF('1'!H31&lt;&gt;"",'1'!H31,"")&amp;CHAR(10)&amp;IF('1'!I31&lt;&gt;"",'1'!I31,"")</f>
        <v xml:space="preserve">
</v>
      </c>
      <c r="F648" s="360" t="str">
        <f>IF('3'!G108="[選択]","","【A】"&amp;'3'!G108&amp;"（"&amp;'3'!H109&amp;"）"&amp;CHAR(10))&amp;IF('3'!I108="[選択]","","【B】"&amp;'3'!I108&amp;"（"&amp;'3'!J109&amp;"）"&amp;CHAR(10))&amp;IF('3'!K108="実施済","【C】"&amp;'3'!K108&amp;"（"&amp;'3'!L109&amp;"）"&amp;CHAR(10),"")&amp;IF('3'!M108="実施済","【D】"&amp;'3'!M108&amp;"（"&amp;'3'!N109&amp;"）"&amp;CHAR(10),"")</f>
        <v/>
      </c>
      <c r="G648" s="360" t="str">
        <f>IF('4'!G109="[選択]","","【a】"&amp;'4'!G109&amp;"（"&amp;'4'!H110&amp;"）"&amp;CHAR(10))&amp;IF('4'!I109="[選択]","","【b】"&amp;'4'!I109&amp;"（"&amp;'4'!J110&amp;"）"&amp;CHAR(10))&amp;IF('4'!K109="[選択]","","【c】"&amp;'4'!K109&amp;"（"&amp;'4'!L110&amp;"）"&amp;CHAR(10))&amp;IF('4'!M109="[選択]","","【d】"&amp;'4'!M109&amp;"（"&amp;'4'!N110&amp;"）"&amp;CHAR(10))&amp;IF('4'!O109="[選択]","","【e】"&amp;'4'!O109&amp;"（"&amp;'4'!P110&amp;"）"&amp;CHAR(10))&amp;IF('4'!Q109="[選択]","","【f】"&amp;'4'!Q109&amp;"（"&amp;'4'!R110&amp;"）"&amp;CHAR(10))&amp;IF('4'!S109="[選択]","","【g】"&amp;'4'!S109&amp;"（"&amp;'4'!T110&amp;"）"&amp;CHAR(10))&amp;IF('4'!U109="[選択]","","【h】"&amp;'4'!U109&amp;"（"&amp;'4'!V110&amp;"）")</f>
        <v/>
      </c>
      <c r="H648" s="309" t="s">
        <v>46</v>
      </c>
      <c r="I648" s="319" t="str">
        <f>IF(BV1&lt;&gt;"",BV1,"")</f>
        <v/>
      </c>
      <c r="J648" s="230"/>
      <c r="K648" s="230"/>
      <c r="L648" s="230"/>
      <c r="M648" s="230"/>
      <c r="N648" s="429" t="str">
        <f>'4'!X109</f>
        <v>[選択]</v>
      </c>
      <c r="O648" s="529" t="str">
        <f>IF(N648="（a）",$S$38,IF(N648="（b）",$S$39, IF(N648="（c）",$S$40, IF(N648="（d）",$S$41,""))))</f>
        <v/>
      </c>
      <c r="P648" s="9"/>
    </row>
    <row r="649" spans="2:16" x14ac:dyDescent="0.45">
      <c r="B649" s="7"/>
      <c r="C649" s="351"/>
      <c r="D649" s="361"/>
      <c r="E649" s="532"/>
      <c r="F649" s="361"/>
      <c r="G649" s="361"/>
      <c r="H649" s="316" t="s">
        <v>47</v>
      </c>
      <c r="I649" s="320" t="str">
        <f>IF(BV2&lt;&gt;"",BV2,"")</f>
        <v/>
      </c>
      <c r="J649" s="231"/>
      <c r="K649" s="231"/>
      <c r="L649" s="231"/>
      <c r="M649" s="231"/>
      <c r="N649" s="431"/>
      <c r="O649" s="530"/>
      <c r="P649" s="9"/>
    </row>
    <row r="650" spans="2:16" x14ac:dyDescent="0.45">
      <c r="B650" s="7"/>
      <c r="C650" s="351"/>
      <c r="D650" s="361"/>
      <c r="E650" s="532"/>
      <c r="F650" s="361"/>
      <c r="G650" s="361"/>
      <c r="H650" s="316" t="s">
        <v>48</v>
      </c>
      <c r="I650" s="320" t="str">
        <f t="shared" ref="I650:I682" si="18">IF(BV3&lt;&gt;"",BV3,"")</f>
        <v/>
      </c>
      <c r="J650" s="231"/>
      <c r="K650" s="231"/>
      <c r="L650" s="231"/>
      <c r="M650" s="231"/>
      <c r="N650" s="431"/>
      <c r="O650" s="530"/>
      <c r="P650" s="9"/>
    </row>
    <row r="651" spans="2:16" x14ac:dyDescent="0.45">
      <c r="B651" s="7"/>
      <c r="C651" s="351"/>
      <c r="D651" s="361"/>
      <c r="E651" s="532"/>
      <c r="F651" s="361"/>
      <c r="G651" s="361"/>
      <c r="H651" s="316" t="s">
        <v>49</v>
      </c>
      <c r="I651" s="320" t="str">
        <f t="shared" si="18"/>
        <v/>
      </c>
      <c r="J651" s="231"/>
      <c r="K651" s="231"/>
      <c r="L651" s="231"/>
      <c r="M651" s="231"/>
      <c r="N651" s="431"/>
      <c r="O651" s="530"/>
      <c r="P651" s="9"/>
    </row>
    <row r="652" spans="2:16" x14ac:dyDescent="0.45">
      <c r="B652" s="7"/>
      <c r="C652" s="351"/>
      <c r="D652" s="361"/>
      <c r="E652" s="532"/>
      <c r="F652" s="361"/>
      <c r="G652" s="361"/>
      <c r="H652" s="316" t="s">
        <v>50</v>
      </c>
      <c r="I652" s="320" t="str">
        <f t="shared" si="18"/>
        <v/>
      </c>
      <c r="J652" s="231"/>
      <c r="K652" s="231"/>
      <c r="L652" s="231"/>
      <c r="M652" s="231"/>
      <c r="N652" s="431"/>
      <c r="O652" s="530"/>
      <c r="P652" s="9"/>
    </row>
    <row r="653" spans="2:16" x14ac:dyDescent="0.45">
      <c r="B653" s="7"/>
      <c r="C653" s="351"/>
      <c r="D653" s="361"/>
      <c r="E653" s="532"/>
      <c r="F653" s="361"/>
      <c r="G653" s="361"/>
      <c r="H653" s="316" t="s">
        <v>51</v>
      </c>
      <c r="I653" s="320" t="str">
        <f t="shared" si="18"/>
        <v/>
      </c>
      <c r="J653" s="231"/>
      <c r="K653" s="231"/>
      <c r="L653" s="231"/>
      <c r="M653" s="231"/>
      <c r="N653" s="431"/>
      <c r="O653" s="530"/>
      <c r="P653" s="9"/>
    </row>
    <row r="654" spans="2:16" x14ac:dyDescent="0.45">
      <c r="B654" s="7"/>
      <c r="C654" s="351"/>
      <c r="D654" s="361"/>
      <c r="E654" s="532"/>
      <c r="F654" s="361"/>
      <c r="G654" s="361"/>
      <c r="H654" s="316" t="s">
        <v>52</v>
      </c>
      <c r="I654" s="320" t="str">
        <f t="shared" si="18"/>
        <v/>
      </c>
      <c r="J654" s="231"/>
      <c r="K654" s="231"/>
      <c r="L654" s="231"/>
      <c r="M654" s="231"/>
      <c r="N654" s="431"/>
      <c r="O654" s="530"/>
      <c r="P654" s="9"/>
    </row>
    <row r="655" spans="2:16" x14ac:dyDescent="0.45">
      <c r="B655" s="7"/>
      <c r="C655" s="351"/>
      <c r="D655" s="361"/>
      <c r="E655" s="532"/>
      <c r="F655" s="361"/>
      <c r="G655" s="361"/>
      <c r="H655" s="316" t="s">
        <v>53</v>
      </c>
      <c r="I655" s="320" t="str">
        <f t="shared" si="18"/>
        <v/>
      </c>
      <c r="J655" s="231"/>
      <c r="K655" s="231"/>
      <c r="L655" s="231"/>
      <c r="M655" s="231"/>
      <c r="N655" s="431"/>
      <c r="O655" s="530"/>
      <c r="P655" s="9"/>
    </row>
    <row r="656" spans="2:16" x14ac:dyDescent="0.45">
      <c r="B656" s="7"/>
      <c r="C656" s="351"/>
      <c r="D656" s="361"/>
      <c r="E656" s="532"/>
      <c r="F656" s="361"/>
      <c r="G656" s="361"/>
      <c r="H656" s="316" t="s">
        <v>54</v>
      </c>
      <c r="I656" s="320" t="str">
        <f t="shared" si="18"/>
        <v/>
      </c>
      <c r="J656" s="231"/>
      <c r="K656" s="231"/>
      <c r="L656" s="231"/>
      <c r="M656" s="231"/>
      <c r="N656" s="431"/>
      <c r="O656" s="530"/>
      <c r="P656" s="9"/>
    </row>
    <row r="657" spans="2:16" x14ac:dyDescent="0.45">
      <c r="B657" s="7"/>
      <c r="C657" s="351"/>
      <c r="D657" s="361"/>
      <c r="E657" s="532"/>
      <c r="F657" s="361"/>
      <c r="G657" s="361"/>
      <c r="H657" s="316" t="s">
        <v>55</v>
      </c>
      <c r="I657" s="320" t="str">
        <f t="shared" si="18"/>
        <v/>
      </c>
      <c r="J657" s="231"/>
      <c r="K657" s="231"/>
      <c r="L657" s="231"/>
      <c r="M657" s="231"/>
      <c r="N657" s="431"/>
      <c r="O657" s="530"/>
      <c r="P657" s="9"/>
    </row>
    <row r="658" spans="2:16" x14ac:dyDescent="0.45">
      <c r="B658" s="7"/>
      <c r="C658" s="351"/>
      <c r="D658" s="361"/>
      <c r="E658" s="532"/>
      <c r="F658" s="361"/>
      <c r="G658" s="361"/>
      <c r="H658" s="316" t="s">
        <v>140</v>
      </c>
      <c r="I658" s="320" t="str">
        <f t="shared" si="18"/>
        <v/>
      </c>
      <c r="J658" s="231"/>
      <c r="K658" s="231"/>
      <c r="L658" s="231"/>
      <c r="M658" s="231"/>
      <c r="N658" s="431"/>
      <c r="O658" s="530"/>
      <c r="P658" s="9"/>
    </row>
    <row r="659" spans="2:16" x14ac:dyDescent="0.45">
      <c r="B659" s="7"/>
      <c r="C659" s="351"/>
      <c r="D659" s="361"/>
      <c r="E659" s="532"/>
      <c r="F659" s="361"/>
      <c r="G659" s="361"/>
      <c r="H659" s="316" t="s">
        <v>141</v>
      </c>
      <c r="I659" s="320" t="str">
        <f t="shared" si="18"/>
        <v/>
      </c>
      <c r="J659" s="231"/>
      <c r="K659" s="231"/>
      <c r="L659" s="231"/>
      <c r="M659" s="231"/>
      <c r="N659" s="431"/>
      <c r="O659" s="530"/>
      <c r="P659" s="9"/>
    </row>
    <row r="660" spans="2:16" x14ac:dyDescent="0.45">
      <c r="B660" s="7"/>
      <c r="C660" s="351"/>
      <c r="D660" s="361"/>
      <c r="E660" s="532"/>
      <c r="F660" s="361"/>
      <c r="G660" s="361"/>
      <c r="H660" s="316" t="s">
        <v>142</v>
      </c>
      <c r="I660" s="320" t="str">
        <f t="shared" si="18"/>
        <v/>
      </c>
      <c r="J660" s="231"/>
      <c r="K660" s="231"/>
      <c r="L660" s="231"/>
      <c r="M660" s="231"/>
      <c r="N660" s="431"/>
      <c r="O660" s="530"/>
      <c r="P660" s="9"/>
    </row>
    <row r="661" spans="2:16" x14ac:dyDescent="0.45">
      <c r="B661" s="7"/>
      <c r="C661" s="351"/>
      <c r="D661" s="361"/>
      <c r="E661" s="532"/>
      <c r="F661" s="361"/>
      <c r="G661" s="361"/>
      <c r="H661" s="316" t="s">
        <v>143</v>
      </c>
      <c r="I661" s="320" t="str">
        <f t="shared" si="18"/>
        <v/>
      </c>
      <c r="J661" s="231"/>
      <c r="K661" s="231"/>
      <c r="L661" s="231"/>
      <c r="M661" s="231"/>
      <c r="N661" s="431"/>
      <c r="O661" s="530"/>
      <c r="P661" s="9"/>
    </row>
    <row r="662" spans="2:16" x14ac:dyDescent="0.45">
      <c r="B662" s="7"/>
      <c r="C662" s="351"/>
      <c r="D662" s="361"/>
      <c r="E662" s="532"/>
      <c r="F662" s="361"/>
      <c r="G662" s="361"/>
      <c r="H662" s="316" t="s">
        <v>144</v>
      </c>
      <c r="I662" s="320" t="str">
        <f t="shared" si="18"/>
        <v/>
      </c>
      <c r="J662" s="231"/>
      <c r="K662" s="231"/>
      <c r="L662" s="231"/>
      <c r="M662" s="231"/>
      <c r="N662" s="431"/>
      <c r="O662" s="530"/>
      <c r="P662" s="9"/>
    </row>
    <row r="663" spans="2:16" x14ac:dyDescent="0.45">
      <c r="B663" s="7"/>
      <c r="C663" s="351"/>
      <c r="D663" s="361"/>
      <c r="E663" s="532"/>
      <c r="F663" s="361"/>
      <c r="G663" s="361"/>
      <c r="H663" s="316" t="s">
        <v>145</v>
      </c>
      <c r="I663" s="320" t="str">
        <f t="shared" si="18"/>
        <v/>
      </c>
      <c r="J663" s="231"/>
      <c r="K663" s="231"/>
      <c r="L663" s="231"/>
      <c r="M663" s="231"/>
      <c r="N663" s="431"/>
      <c r="O663" s="530"/>
      <c r="P663" s="9"/>
    </row>
    <row r="664" spans="2:16" x14ac:dyDescent="0.45">
      <c r="B664" s="7"/>
      <c r="C664" s="351"/>
      <c r="D664" s="361"/>
      <c r="E664" s="532"/>
      <c r="F664" s="361"/>
      <c r="G664" s="361"/>
      <c r="H664" s="316" t="s">
        <v>146</v>
      </c>
      <c r="I664" s="320" t="str">
        <f t="shared" si="18"/>
        <v/>
      </c>
      <c r="J664" s="231"/>
      <c r="K664" s="231"/>
      <c r="L664" s="231"/>
      <c r="M664" s="231"/>
      <c r="N664" s="431"/>
      <c r="O664" s="530"/>
      <c r="P664" s="9"/>
    </row>
    <row r="665" spans="2:16" x14ac:dyDescent="0.45">
      <c r="B665" s="7"/>
      <c r="C665" s="351"/>
      <c r="D665" s="361"/>
      <c r="E665" s="532"/>
      <c r="F665" s="361"/>
      <c r="G665" s="361"/>
      <c r="H665" s="316" t="s">
        <v>147</v>
      </c>
      <c r="I665" s="320" t="str">
        <f t="shared" si="18"/>
        <v/>
      </c>
      <c r="J665" s="231"/>
      <c r="K665" s="231"/>
      <c r="L665" s="231"/>
      <c r="M665" s="231"/>
      <c r="N665" s="431"/>
      <c r="O665" s="530"/>
      <c r="P665" s="9"/>
    </row>
    <row r="666" spans="2:16" x14ac:dyDescent="0.45">
      <c r="B666" s="7"/>
      <c r="C666" s="351"/>
      <c r="D666" s="361"/>
      <c r="E666" s="532"/>
      <c r="F666" s="361"/>
      <c r="G666" s="361"/>
      <c r="H666" s="316" t="s">
        <v>148</v>
      </c>
      <c r="I666" s="320" t="str">
        <f t="shared" si="18"/>
        <v/>
      </c>
      <c r="J666" s="231"/>
      <c r="K666" s="231"/>
      <c r="L666" s="231"/>
      <c r="M666" s="231"/>
      <c r="N666" s="431"/>
      <c r="O666" s="530"/>
      <c r="P666" s="9"/>
    </row>
    <row r="667" spans="2:16" x14ac:dyDescent="0.45">
      <c r="B667" s="7"/>
      <c r="C667" s="351"/>
      <c r="D667" s="361"/>
      <c r="E667" s="532"/>
      <c r="F667" s="361"/>
      <c r="G667" s="361"/>
      <c r="H667" s="316" t="s">
        <v>149</v>
      </c>
      <c r="I667" s="320" t="str">
        <f t="shared" si="18"/>
        <v/>
      </c>
      <c r="J667" s="231"/>
      <c r="K667" s="231"/>
      <c r="L667" s="231"/>
      <c r="M667" s="231"/>
      <c r="N667" s="431"/>
      <c r="O667" s="530"/>
      <c r="P667" s="9"/>
    </row>
    <row r="668" spans="2:16" x14ac:dyDescent="0.45">
      <c r="B668" s="7"/>
      <c r="C668" s="351"/>
      <c r="D668" s="361"/>
      <c r="E668" s="532"/>
      <c r="F668" s="361"/>
      <c r="G668" s="361"/>
      <c r="H668" s="316" t="s">
        <v>268</v>
      </c>
      <c r="I668" s="320" t="str">
        <f t="shared" si="18"/>
        <v/>
      </c>
      <c r="J668" s="231"/>
      <c r="K668" s="231"/>
      <c r="L668" s="231"/>
      <c r="M668" s="231"/>
      <c r="N668" s="431"/>
      <c r="O668" s="530"/>
      <c r="P668" s="9"/>
    </row>
    <row r="669" spans="2:16" x14ac:dyDescent="0.45">
      <c r="B669" s="7"/>
      <c r="C669" s="351"/>
      <c r="D669" s="361"/>
      <c r="E669" s="532"/>
      <c r="F669" s="361"/>
      <c r="G669" s="361"/>
      <c r="H669" s="316" t="s">
        <v>269</v>
      </c>
      <c r="I669" s="320" t="str">
        <f t="shared" si="18"/>
        <v/>
      </c>
      <c r="J669" s="231"/>
      <c r="K669" s="231"/>
      <c r="L669" s="231"/>
      <c r="M669" s="231"/>
      <c r="N669" s="431"/>
      <c r="O669" s="530"/>
      <c r="P669" s="9"/>
    </row>
    <row r="670" spans="2:16" x14ac:dyDescent="0.45">
      <c r="B670" s="7"/>
      <c r="C670" s="351"/>
      <c r="D670" s="361"/>
      <c r="E670" s="532"/>
      <c r="F670" s="361"/>
      <c r="G670" s="361"/>
      <c r="H670" s="316" t="s">
        <v>270</v>
      </c>
      <c r="I670" s="320" t="str">
        <f t="shared" si="18"/>
        <v/>
      </c>
      <c r="J670" s="231"/>
      <c r="K670" s="231"/>
      <c r="L670" s="231"/>
      <c r="M670" s="231"/>
      <c r="N670" s="431"/>
      <c r="O670" s="530"/>
      <c r="P670" s="9"/>
    </row>
    <row r="671" spans="2:16" x14ac:dyDescent="0.45">
      <c r="B671" s="7"/>
      <c r="C671" s="351"/>
      <c r="D671" s="361"/>
      <c r="E671" s="532"/>
      <c r="F671" s="361"/>
      <c r="G671" s="361"/>
      <c r="H671" s="316" t="s">
        <v>271</v>
      </c>
      <c r="I671" s="320" t="str">
        <f t="shared" si="18"/>
        <v/>
      </c>
      <c r="J671" s="231"/>
      <c r="K671" s="231"/>
      <c r="L671" s="231"/>
      <c r="M671" s="231"/>
      <c r="N671" s="431"/>
      <c r="O671" s="530"/>
      <c r="P671" s="9"/>
    </row>
    <row r="672" spans="2:16" x14ac:dyDescent="0.45">
      <c r="B672" s="7"/>
      <c r="C672" s="351"/>
      <c r="D672" s="361"/>
      <c r="E672" s="532"/>
      <c r="F672" s="361"/>
      <c r="G672" s="361"/>
      <c r="H672" s="316" t="s">
        <v>272</v>
      </c>
      <c r="I672" s="320" t="str">
        <f t="shared" si="18"/>
        <v/>
      </c>
      <c r="J672" s="231"/>
      <c r="K672" s="231"/>
      <c r="L672" s="231"/>
      <c r="M672" s="231"/>
      <c r="N672" s="431"/>
      <c r="O672" s="530"/>
      <c r="P672" s="9"/>
    </row>
    <row r="673" spans="2:16" x14ac:dyDescent="0.45">
      <c r="B673" s="7"/>
      <c r="C673" s="351"/>
      <c r="D673" s="361"/>
      <c r="E673" s="532"/>
      <c r="F673" s="361"/>
      <c r="G673" s="361"/>
      <c r="H673" s="316" t="s">
        <v>273</v>
      </c>
      <c r="I673" s="320" t="str">
        <f t="shared" si="18"/>
        <v/>
      </c>
      <c r="J673" s="231"/>
      <c r="K673" s="231"/>
      <c r="L673" s="231"/>
      <c r="M673" s="231"/>
      <c r="N673" s="431"/>
      <c r="O673" s="530"/>
      <c r="P673" s="9"/>
    </row>
    <row r="674" spans="2:16" x14ac:dyDescent="0.45">
      <c r="B674" s="7"/>
      <c r="C674" s="351"/>
      <c r="D674" s="361"/>
      <c r="E674" s="532"/>
      <c r="F674" s="361"/>
      <c r="G674" s="361"/>
      <c r="H674" s="316" t="s">
        <v>274</v>
      </c>
      <c r="I674" s="320" t="str">
        <f t="shared" si="18"/>
        <v/>
      </c>
      <c r="J674" s="231"/>
      <c r="K674" s="231"/>
      <c r="L674" s="231"/>
      <c r="M674" s="231"/>
      <c r="N674" s="431"/>
      <c r="O674" s="530"/>
      <c r="P674" s="9"/>
    </row>
    <row r="675" spans="2:16" x14ac:dyDescent="0.45">
      <c r="B675" s="7"/>
      <c r="C675" s="351"/>
      <c r="D675" s="361"/>
      <c r="E675" s="532"/>
      <c r="F675" s="361"/>
      <c r="G675" s="361"/>
      <c r="H675" s="316" t="s">
        <v>275</v>
      </c>
      <c r="I675" s="320" t="str">
        <f t="shared" si="18"/>
        <v/>
      </c>
      <c r="J675" s="231"/>
      <c r="K675" s="231"/>
      <c r="L675" s="231"/>
      <c r="M675" s="231"/>
      <c r="N675" s="431"/>
      <c r="O675" s="530"/>
      <c r="P675" s="9"/>
    </row>
    <row r="676" spans="2:16" x14ac:dyDescent="0.45">
      <c r="B676" s="7"/>
      <c r="C676" s="351"/>
      <c r="D676" s="361"/>
      <c r="E676" s="532"/>
      <c r="F676" s="361"/>
      <c r="G676" s="361"/>
      <c r="H676" s="316" t="s">
        <v>276</v>
      </c>
      <c r="I676" s="320" t="str">
        <f t="shared" si="18"/>
        <v/>
      </c>
      <c r="J676" s="231"/>
      <c r="K676" s="231"/>
      <c r="L676" s="231"/>
      <c r="M676" s="231"/>
      <c r="N676" s="431"/>
      <c r="O676" s="530"/>
      <c r="P676" s="9"/>
    </row>
    <row r="677" spans="2:16" x14ac:dyDescent="0.45">
      <c r="B677" s="7"/>
      <c r="C677" s="351"/>
      <c r="D677" s="361"/>
      <c r="E677" s="532"/>
      <c r="F677" s="361"/>
      <c r="G677" s="361"/>
      <c r="H677" s="316" t="s">
        <v>277</v>
      </c>
      <c r="I677" s="320" t="str">
        <f t="shared" si="18"/>
        <v/>
      </c>
      <c r="J677" s="231"/>
      <c r="K677" s="231"/>
      <c r="L677" s="231"/>
      <c r="M677" s="231"/>
      <c r="N677" s="431"/>
      <c r="O677" s="530"/>
      <c r="P677" s="9"/>
    </row>
    <row r="678" spans="2:16" x14ac:dyDescent="0.45">
      <c r="B678" s="7"/>
      <c r="C678" s="351"/>
      <c r="D678" s="361"/>
      <c r="E678" s="532"/>
      <c r="F678" s="361"/>
      <c r="G678" s="361"/>
      <c r="H678" s="316" t="s">
        <v>278</v>
      </c>
      <c r="I678" s="320" t="str">
        <f t="shared" si="18"/>
        <v/>
      </c>
      <c r="J678" s="231"/>
      <c r="K678" s="231"/>
      <c r="L678" s="231"/>
      <c r="M678" s="231"/>
      <c r="N678" s="431"/>
      <c r="O678" s="530"/>
      <c r="P678" s="9"/>
    </row>
    <row r="679" spans="2:16" x14ac:dyDescent="0.45">
      <c r="B679" s="7"/>
      <c r="C679" s="351"/>
      <c r="D679" s="361"/>
      <c r="E679" s="532"/>
      <c r="F679" s="361"/>
      <c r="G679" s="361"/>
      <c r="H679" s="316" t="s">
        <v>279</v>
      </c>
      <c r="I679" s="320" t="str">
        <f t="shared" si="18"/>
        <v/>
      </c>
      <c r="J679" s="231"/>
      <c r="K679" s="231"/>
      <c r="L679" s="231"/>
      <c r="M679" s="231"/>
      <c r="N679" s="431"/>
      <c r="O679" s="530"/>
      <c r="P679" s="9"/>
    </row>
    <row r="680" spans="2:16" x14ac:dyDescent="0.45">
      <c r="B680" s="7"/>
      <c r="C680" s="351"/>
      <c r="D680" s="361"/>
      <c r="E680" s="532"/>
      <c r="F680" s="361"/>
      <c r="G680" s="361"/>
      <c r="H680" s="316" t="s">
        <v>280</v>
      </c>
      <c r="I680" s="320" t="str">
        <f t="shared" si="18"/>
        <v/>
      </c>
      <c r="J680" s="231"/>
      <c r="K680" s="231"/>
      <c r="L680" s="231"/>
      <c r="M680" s="231"/>
      <c r="N680" s="431"/>
      <c r="O680" s="530"/>
      <c r="P680" s="9"/>
    </row>
    <row r="681" spans="2:16" x14ac:dyDescent="0.45">
      <c r="B681" s="7"/>
      <c r="C681" s="351"/>
      <c r="D681" s="361"/>
      <c r="E681" s="532"/>
      <c r="F681" s="361"/>
      <c r="G681" s="361"/>
      <c r="H681" s="316" t="s">
        <v>281</v>
      </c>
      <c r="I681" s="320" t="str">
        <f t="shared" si="18"/>
        <v/>
      </c>
      <c r="J681" s="231"/>
      <c r="K681" s="231"/>
      <c r="L681" s="231"/>
      <c r="M681" s="231"/>
      <c r="N681" s="431"/>
      <c r="O681" s="530"/>
      <c r="P681" s="9"/>
    </row>
    <row r="682" spans="2:16" ht="15.6" thickBot="1" x14ac:dyDescent="0.5">
      <c r="B682" s="7"/>
      <c r="C682" s="352"/>
      <c r="D682" s="362"/>
      <c r="E682" s="533"/>
      <c r="F682" s="362"/>
      <c r="G682" s="362"/>
      <c r="H682" s="310" t="s">
        <v>282</v>
      </c>
      <c r="I682" s="320" t="str">
        <f t="shared" si="18"/>
        <v/>
      </c>
      <c r="J682" s="231"/>
      <c r="K682" s="231"/>
      <c r="L682" s="231"/>
      <c r="M682" s="231"/>
      <c r="N682" s="432"/>
      <c r="O682" s="531"/>
      <c r="P682" s="9"/>
    </row>
    <row r="683" spans="2:16" x14ac:dyDescent="0.45">
      <c r="B683" s="7"/>
      <c r="C683" s="350" t="str">
        <f>IF($A$1&gt;19,20,"")</f>
        <v/>
      </c>
      <c r="D683" s="360" t="str">
        <f>IF('1'!D32&lt;&gt;"",'1'!D32,"")</f>
        <v/>
      </c>
      <c r="E683" s="466" t="str">
        <f>IF('1'!E32&lt;&gt;"",'1'!E32,"")&amp;CHAR(10)&amp;IF('1'!F32&lt;&gt;"",'1'!F32,"")&amp;CHAR(10)&amp;IF('1'!G32&lt;&gt;"",'1'!G32,"")&amp;CHAR(10)&amp;IF('1'!H32&lt;&gt;"",'1'!H32,"")&amp;CHAR(10)&amp;IF('1'!I32&lt;&gt;"",'1'!I32,"")</f>
        <v xml:space="preserve">
</v>
      </c>
      <c r="F683" s="360" t="str">
        <f>IF('3'!G113="[選択]","","【A】"&amp;'3'!G113&amp;"（"&amp;'3'!H114&amp;"）"&amp;CHAR(10))&amp;IF('3'!I113="[選択]","","【B】"&amp;'3'!I113&amp;"（"&amp;'3'!J114&amp;"）"&amp;CHAR(10))&amp;IF('3'!K113="実施済","【C】"&amp;'3'!K113&amp;"（"&amp;'3'!L114&amp;"）"&amp;CHAR(10),"")&amp;IF('3'!M113="実施済","【D】"&amp;'3'!M113&amp;"（"&amp;'3'!N114&amp;"）"&amp;CHAR(10),"")</f>
        <v/>
      </c>
      <c r="G683" s="360" t="str">
        <f>IF('4'!G114="[選択]","","【a】"&amp;'4'!G114&amp;"（"&amp;'4'!H115&amp;"）"&amp;CHAR(10))&amp;IF('4'!I114="[選択]","","【b】"&amp;'4'!I114&amp;"（"&amp;'4'!J115&amp;"）"&amp;CHAR(10))&amp;IF('4'!K114="[選択]","","【c】"&amp;'4'!K114&amp;"（"&amp;'4'!L115&amp;"）"&amp;CHAR(10))&amp;IF('4'!M114="[選択]","","【d】"&amp;'4'!M114&amp;"（"&amp;'4'!N115&amp;"）"&amp;CHAR(10))&amp;IF('4'!O114="[選択]","","【e】"&amp;'4'!O114&amp;"（"&amp;'4'!P115&amp;"）"&amp;CHAR(10))&amp;IF('4'!Q114="[選択]","","【f】"&amp;'4'!Q114&amp;"（"&amp;'4'!R115&amp;"）"&amp;CHAR(10))&amp;IF('4'!S114="[選択]","","【g】"&amp;'4'!S114&amp;"（"&amp;'4'!T115&amp;"）"&amp;CHAR(10))&amp;IF('4'!U114="[選択]","","【h】"&amp;'4'!U114&amp;"（"&amp;'4'!V115&amp;"）")</f>
        <v/>
      </c>
      <c r="H683" s="309" t="s">
        <v>46</v>
      </c>
      <c r="I683" s="319" t="str">
        <f>IF(BY1&lt;&gt;"",BY1,"")</f>
        <v/>
      </c>
      <c r="J683" s="230"/>
      <c r="K683" s="230"/>
      <c r="L683" s="230"/>
      <c r="M683" s="230"/>
      <c r="N683" s="429" t="str">
        <f>'4'!X114</f>
        <v>[選択]</v>
      </c>
      <c r="O683" s="529" t="str">
        <f>IF(N683="（a）",$S$38,IF(N683="（b）",$S$39, IF(N683="（c）",$S$40, IF(N683="（d）",$S$41,""))))</f>
        <v/>
      </c>
      <c r="P683" s="9"/>
    </row>
    <row r="684" spans="2:16" x14ac:dyDescent="0.45">
      <c r="B684" s="7"/>
      <c r="C684" s="351"/>
      <c r="D684" s="361"/>
      <c r="E684" s="532"/>
      <c r="F684" s="361"/>
      <c r="G684" s="361"/>
      <c r="H684" s="316" t="s">
        <v>47</v>
      </c>
      <c r="I684" s="320" t="str">
        <f>IF(BY2&lt;&gt;"",BY2,"")</f>
        <v/>
      </c>
      <c r="J684" s="231"/>
      <c r="K684" s="231"/>
      <c r="L684" s="231"/>
      <c r="M684" s="231"/>
      <c r="N684" s="431"/>
      <c r="O684" s="530"/>
      <c r="P684" s="9"/>
    </row>
    <row r="685" spans="2:16" x14ac:dyDescent="0.45">
      <c r="B685" s="7"/>
      <c r="C685" s="351"/>
      <c r="D685" s="361"/>
      <c r="E685" s="532"/>
      <c r="F685" s="361"/>
      <c r="G685" s="361"/>
      <c r="H685" s="316" t="s">
        <v>48</v>
      </c>
      <c r="I685" s="320" t="str">
        <f>IF(BY3&lt;&gt;"",BY3,"")</f>
        <v/>
      </c>
      <c r="J685" s="231"/>
      <c r="K685" s="231"/>
      <c r="L685" s="231"/>
      <c r="M685" s="231"/>
      <c r="N685" s="431"/>
      <c r="O685" s="530"/>
      <c r="P685" s="9"/>
    </row>
    <row r="686" spans="2:16" x14ac:dyDescent="0.45">
      <c r="B686" s="7"/>
      <c r="C686" s="351"/>
      <c r="D686" s="361"/>
      <c r="E686" s="532"/>
      <c r="F686" s="361"/>
      <c r="G686" s="361"/>
      <c r="H686" s="316" t="s">
        <v>49</v>
      </c>
      <c r="I686" s="320" t="str">
        <f t="shared" ref="I686:I717" si="19">IF(BY4&lt;&gt;"",BY4,"")</f>
        <v/>
      </c>
      <c r="J686" s="231"/>
      <c r="K686" s="231"/>
      <c r="L686" s="231"/>
      <c r="M686" s="231"/>
      <c r="N686" s="431"/>
      <c r="O686" s="530"/>
      <c r="P686" s="9"/>
    </row>
    <row r="687" spans="2:16" x14ac:dyDescent="0.45">
      <c r="B687" s="7"/>
      <c r="C687" s="351"/>
      <c r="D687" s="361"/>
      <c r="E687" s="532"/>
      <c r="F687" s="361"/>
      <c r="G687" s="361"/>
      <c r="H687" s="316" t="s">
        <v>50</v>
      </c>
      <c r="I687" s="320" t="str">
        <f t="shared" si="19"/>
        <v/>
      </c>
      <c r="J687" s="231"/>
      <c r="K687" s="231"/>
      <c r="L687" s="231"/>
      <c r="M687" s="231"/>
      <c r="N687" s="431"/>
      <c r="O687" s="530"/>
      <c r="P687" s="9"/>
    </row>
    <row r="688" spans="2:16" x14ac:dyDescent="0.45">
      <c r="B688" s="7"/>
      <c r="C688" s="351"/>
      <c r="D688" s="361"/>
      <c r="E688" s="532"/>
      <c r="F688" s="361"/>
      <c r="G688" s="361"/>
      <c r="H688" s="316" t="s">
        <v>51</v>
      </c>
      <c r="I688" s="320" t="str">
        <f t="shared" si="19"/>
        <v/>
      </c>
      <c r="J688" s="231"/>
      <c r="K688" s="231"/>
      <c r="L688" s="231"/>
      <c r="M688" s="231"/>
      <c r="N688" s="431"/>
      <c r="O688" s="530"/>
      <c r="P688" s="9"/>
    </row>
    <row r="689" spans="2:16" x14ac:dyDescent="0.45">
      <c r="B689" s="7"/>
      <c r="C689" s="351"/>
      <c r="D689" s="361"/>
      <c r="E689" s="532"/>
      <c r="F689" s="361"/>
      <c r="G689" s="361"/>
      <c r="H689" s="316" t="s">
        <v>52</v>
      </c>
      <c r="I689" s="320" t="str">
        <f t="shared" si="19"/>
        <v/>
      </c>
      <c r="J689" s="231"/>
      <c r="K689" s="231"/>
      <c r="L689" s="231"/>
      <c r="M689" s="231"/>
      <c r="N689" s="431"/>
      <c r="O689" s="530"/>
      <c r="P689" s="9"/>
    </row>
    <row r="690" spans="2:16" x14ac:dyDescent="0.45">
      <c r="B690" s="7"/>
      <c r="C690" s="351"/>
      <c r="D690" s="361"/>
      <c r="E690" s="532"/>
      <c r="F690" s="361"/>
      <c r="G690" s="361"/>
      <c r="H690" s="316" t="s">
        <v>53</v>
      </c>
      <c r="I690" s="320" t="str">
        <f t="shared" si="19"/>
        <v/>
      </c>
      <c r="J690" s="231"/>
      <c r="K690" s="231"/>
      <c r="L690" s="231"/>
      <c r="M690" s="231"/>
      <c r="N690" s="431"/>
      <c r="O690" s="530"/>
      <c r="P690" s="9"/>
    </row>
    <row r="691" spans="2:16" x14ac:dyDescent="0.45">
      <c r="B691" s="7"/>
      <c r="C691" s="351"/>
      <c r="D691" s="361"/>
      <c r="E691" s="532"/>
      <c r="F691" s="361"/>
      <c r="G691" s="361"/>
      <c r="H691" s="316" t="s">
        <v>54</v>
      </c>
      <c r="I691" s="320" t="str">
        <f t="shared" si="19"/>
        <v/>
      </c>
      <c r="J691" s="231"/>
      <c r="K691" s="231"/>
      <c r="L691" s="231"/>
      <c r="M691" s="231"/>
      <c r="N691" s="431"/>
      <c r="O691" s="530"/>
      <c r="P691" s="9"/>
    </row>
    <row r="692" spans="2:16" x14ac:dyDescent="0.45">
      <c r="B692" s="7"/>
      <c r="C692" s="351"/>
      <c r="D692" s="361"/>
      <c r="E692" s="532"/>
      <c r="F692" s="361"/>
      <c r="G692" s="361"/>
      <c r="H692" s="316" t="s">
        <v>55</v>
      </c>
      <c r="I692" s="320" t="str">
        <f t="shared" si="19"/>
        <v/>
      </c>
      <c r="J692" s="231"/>
      <c r="K692" s="231"/>
      <c r="L692" s="231"/>
      <c r="M692" s="231"/>
      <c r="N692" s="431"/>
      <c r="O692" s="530"/>
      <c r="P692" s="9"/>
    </row>
    <row r="693" spans="2:16" x14ac:dyDescent="0.45">
      <c r="B693" s="7"/>
      <c r="C693" s="351"/>
      <c r="D693" s="361"/>
      <c r="E693" s="532"/>
      <c r="F693" s="361"/>
      <c r="G693" s="361"/>
      <c r="H693" s="316" t="s">
        <v>140</v>
      </c>
      <c r="I693" s="320" t="str">
        <f t="shared" si="19"/>
        <v/>
      </c>
      <c r="J693" s="231"/>
      <c r="K693" s="231"/>
      <c r="L693" s="231"/>
      <c r="M693" s="231"/>
      <c r="N693" s="431"/>
      <c r="O693" s="530"/>
      <c r="P693" s="9"/>
    </row>
    <row r="694" spans="2:16" x14ac:dyDescent="0.45">
      <c r="B694" s="7"/>
      <c r="C694" s="351"/>
      <c r="D694" s="361"/>
      <c r="E694" s="532"/>
      <c r="F694" s="361"/>
      <c r="G694" s="361"/>
      <c r="H694" s="316" t="s">
        <v>141</v>
      </c>
      <c r="I694" s="320" t="str">
        <f t="shared" si="19"/>
        <v/>
      </c>
      <c r="J694" s="231"/>
      <c r="K694" s="231"/>
      <c r="L694" s="231"/>
      <c r="M694" s="231"/>
      <c r="N694" s="431"/>
      <c r="O694" s="530"/>
      <c r="P694" s="9"/>
    </row>
    <row r="695" spans="2:16" x14ac:dyDescent="0.45">
      <c r="B695" s="7"/>
      <c r="C695" s="351"/>
      <c r="D695" s="361"/>
      <c r="E695" s="532"/>
      <c r="F695" s="361"/>
      <c r="G695" s="361"/>
      <c r="H695" s="316" t="s">
        <v>142</v>
      </c>
      <c r="I695" s="320" t="str">
        <f t="shared" si="19"/>
        <v/>
      </c>
      <c r="J695" s="231"/>
      <c r="K695" s="231"/>
      <c r="L695" s="231"/>
      <c r="M695" s="231"/>
      <c r="N695" s="431"/>
      <c r="O695" s="530"/>
      <c r="P695" s="9"/>
    </row>
    <row r="696" spans="2:16" x14ac:dyDescent="0.45">
      <c r="B696" s="7"/>
      <c r="C696" s="351"/>
      <c r="D696" s="361"/>
      <c r="E696" s="532"/>
      <c r="F696" s="361"/>
      <c r="G696" s="361"/>
      <c r="H696" s="316" t="s">
        <v>143</v>
      </c>
      <c r="I696" s="320" t="str">
        <f t="shared" si="19"/>
        <v/>
      </c>
      <c r="J696" s="231"/>
      <c r="K696" s="231"/>
      <c r="L696" s="231"/>
      <c r="M696" s="231"/>
      <c r="N696" s="431"/>
      <c r="O696" s="530"/>
      <c r="P696" s="9"/>
    </row>
    <row r="697" spans="2:16" x14ac:dyDescent="0.45">
      <c r="B697" s="7"/>
      <c r="C697" s="351"/>
      <c r="D697" s="361"/>
      <c r="E697" s="532"/>
      <c r="F697" s="361"/>
      <c r="G697" s="361"/>
      <c r="H697" s="316" t="s">
        <v>144</v>
      </c>
      <c r="I697" s="320" t="str">
        <f t="shared" si="19"/>
        <v/>
      </c>
      <c r="J697" s="231"/>
      <c r="K697" s="231"/>
      <c r="L697" s="231"/>
      <c r="M697" s="231"/>
      <c r="N697" s="431"/>
      <c r="O697" s="530"/>
      <c r="P697" s="9"/>
    </row>
    <row r="698" spans="2:16" x14ac:dyDescent="0.45">
      <c r="B698" s="7"/>
      <c r="C698" s="351"/>
      <c r="D698" s="361"/>
      <c r="E698" s="532"/>
      <c r="F698" s="361"/>
      <c r="G698" s="361"/>
      <c r="H698" s="316" t="s">
        <v>145</v>
      </c>
      <c r="I698" s="320" t="str">
        <f t="shared" si="19"/>
        <v/>
      </c>
      <c r="J698" s="231"/>
      <c r="K698" s="231"/>
      <c r="L698" s="231"/>
      <c r="M698" s="231"/>
      <c r="N698" s="431"/>
      <c r="O698" s="530"/>
      <c r="P698" s="9"/>
    </row>
    <row r="699" spans="2:16" x14ac:dyDescent="0.45">
      <c r="B699" s="7"/>
      <c r="C699" s="351"/>
      <c r="D699" s="361"/>
      <c r="E699" s="532"/>
      <c r="F699" s="361"/>
      <c r="G699" s="361"/>
      <c r="H699" s="316" t="s">
        <v>146</v>
      </c>
      <c r="I699" s="320" t="str">
        <f t="shared" si="19"/>
        <v/>
      </c>
      <c r="J699" s="231"/>
      <c r="K699" s="231"/>
      <c r="L699" s="231"/>
      <c r="M699" s="231"/>
      <c r="N699" s="431"/>
      <c r="O699" s="530"/>
      <c r="P699" s="9"/>
    </row>
    <row r="700" spans="2:16" x14ac:dyDescent="0.45">
      <c r="B700" s="7"/>
      <c r="C700" s="351"/>
      <c r="D700" s="361"/>
      <c r="E700" s="532"/>
      <c r="F700" s="361"/>
      <c r="G700" s="361"/>
      <c r="H700" s="316" t="s">
        <v>147</v>
      </c>
      <c r="I700" s="320" t="str">
        <f t="shared" si="19"/>
        <v/>
      </c>
      <c r="J700" s="231"/>
      <c r="K700" s="231"/>
      <c r="L700" s="231"/>
      <c r="M700" s="231"/>
      <c r="N700" s="431"/>
      <c r="O700" s="530"/>
      <c r="P700" s="9"/>
    </row>
    <row r="701" spans="2:16" x14ac:dyDescent="0.45">
      <c r="B701" s="7"/>
      <c r="C701" s="351"/>
      <c r="D701" s="361"/>
      <c r="E701" s="532"/>
      <c r="F701" s="361"/>
      <c r="G701" s="361"/>
      <c r="H701" s="316" t="s">
        <v>148</v>
      </c>
      <c r="I701" s="320" t="str">
        <f t="shared" si="19"/>
        <v/>
      </c>
      <c r="J701" s="231"/>
      <c r="K701" s="231"/>
      <c r="L701" s="231"/>
      <c r="M701" s="231"/>
      <c r="N701" s="431"/>
      <c r="O701" s="530"/>
      <c r="P701" s="9"/>
    </row>
    <row r="702" spans="2:16" x14ac:dyDescent="0.45">
      <c r="B702" s="7"/>
      <c r="C702" s="351"/>
      <c r="D702" s="361"/>
      <c r="E702" s="532"/>
      <c r="F702" s="361"/>
      <c r="G702" s="361"/>
      <c r="H702" s="316" t="s">
        <v>149</v>
      </c>
      <c r="I702" s="320" t="str">
        <f t="shared" si="19"/>
        <v/>
      </c>
      <c r="J702" s="231"/>
      <c r="K702" s="231"/>
      <c r="L702" s="231"/>
      <c r="M702" s="231"/>
      <c r="N702" s="431"/>
      <c r="O702" s="530"/>
      <c r="P702" s="9"/>
    </row>
    <row r="703" spans="2:16" x14ac:dyDescent="0.45">
      <c r="B703" s="7"/>
      <c r="C703" s="351"/>
      <c r="D703" s="361"/>
      <c r="E703" s="532"/>
      <c r="F703" s="361"/>
      <c r="G703" s="361"/>
      <c r="H703" s="316" t="s">
        <v>268</v>
      </c>
      <c r="I703" s="320" t="str">
        <f t="shared" si="19"/>
        <v/>
      </c>
      <c r="J703" s="231"/>
      <c r="K703" s="231"/>
      <c r="L703" s="231"/>
      <c r="M703" s="231"/>
      <c r="N703" s="431"/>
      <c r="O703" s="530"/>
      <c r="P703" s="9"/>
    </row>
    <row r="704" spans="2:16" x14ac:dyDescent="0.45">
      <c r="B704" s="7"/>
      <c r="C704" s="351"/>
      <c r="D704" s="361"/>
      <c r="E704" s="532"/>
      <c r="F704" s="361"/>
      <c r="G704" s="361"/>
      <c r="H704" s="316" t="s">
        <v>269</v>
      </c>
      <c r="I704" s="320" t="str">
        <f t="shared" si="19"/>
        <v/>
      </c>
      <c r="J704" s="231"/>
      <c r="K704" s="231"/>
      <c r="L704" s="231"/>
      <c r="M704" s="231"/>
      <c r="N704" s="431"/>
      <c r="O704" s="530"/>
      <c r="P704" s="9"/>
    </row>
    <row r="705" spans="2:16" x14ac:dyDescent="0.45">
      <c r="B705" s="7"/>
      <c r="C705" s="351"/>
      <c r="D705" s="361"/>
      <c r="E705" s="532"/>
      <c r="F705" s="361"/>
      <c r="G705" s="361"/>
      <c r="H705" s="316" t="s">
        <v>270</v>
      </c>
      <c r="I705" s="320" t="str">
        <f t="shared" si="19"/>
        <v/>
      </c>
      <c r="J705" s="231"/>
      <c r="K705" s="231"/>
      <c r="L705" s="231"/>
      <c r="M705" s="231"/>
      <c r="N705" s="431"/>
      <c r="O705" s="530"/>
      <c r="P705" s="9"/>
    </row>
    <row r="706" spans="2:16" x14ac:dyDescent="0.45">
      <c r="B706" s="7"/>
      <c r="C706" s="351"/>
      <c r="D706" s="361"/>
      <c r="E706" s="532"/>
      <c r="F706" s="361"/>
      <c r="G706" s="361"/>
      <c r="H706" s="316" t="s">
        <v>271</v>
      </c>
      <c r="I706" s="320" t="str">
        <f t="shared" si="19"/>
        <v/>
      </c>
      <c r="J706" s="231"/>
      <c r="K706" s="231"/>
      <c r="L706" s="231"/>
      <c r="M706" s="231"/>
      <c r="N706" s="431"/>
      <c r="O706" s="530"/>
      <c r="P706" s="9"/>
    </row>
    <row r="707" spans="2:16" x14ac:dyDescent="0.45">
      <c r="B707" s="7"/>
      <c r="C707" s="351"/>
      <c r="D707" s="361"/>
      <c r="E707" s="532"/>
      <c r="F707" s="361"/>
      <c r="G707" s="361"/>
      <c r="H707" s="316" t="s">
        <v>272</v>
      </c>
      <c r="I707" s="320" t="str">
        <f t="shared" si="19"/>
        <v/>
      </c>
      <c r="J707" s="231"/>
      <c r="K707" s="231"/>
      <c r="L707" s="231"/>
      <c r="M707" s="231"/>
      <c r="N707" s="431"/>
      <c r="O707" s="530"/>
      <c r="P707" s="9"/>
    </row>
    <row r="708" spans="2:16" x14ac:dyDescent="0.45">
      <c r="B708" s="7"/>
      <c r="C708" s="351"/>
      <c r="D708" s="361"/>
      <c r="E708" s="532"/>
      <c r="F708" s="361"/>
      <c r="G708" s="361"/>
      <c r="H708" s="316" t="s">
        <v>273</v>
      </c>
      <c r="I708" s="320" t="str">
        <f t="shared" si="19"/>
        <v/>
      </c>
      <c r="J708" s="231"/>
      <c r="K708" s="231"/>
      <c r="L708" s="231"/>
      <c r="M708" s="231"/>
      <c r="N708" s="431"/>
      <c r="O708" s="530"/>
      <c r="P708" s="9"/>
    </row>
    <row r="709" spans="2:16" x14ac:dyDescent="0.45">
      <c r="B709" s="7"/>
      <c r="C709" s="351"/>
      <c r="D709" s="361"/>
      <c r="E709" s="532"/>
      <c r="F709" s="361"/>
      <c r="G709" s="361"/>
      <c r="H709" s="316" t="s">
        <v>274</v>
      </c>
      <c r="I709" s="320" t="str">
        <f t="shared" si="19"/>
        <v/>
      </c>
      <c r="J709" s="231"/>
      <c r="K709" s="231"/>
      <c r="L709" s="231"/>
      <c r="M709" s="231"/>
      <c r="N709" s="431"/>
      <c r="O709" s="530"/>
      <c r="P709" s="9"/>
    </row>
    <row r="710" spans="2:16" x14ac:dyDescent="0.45">
      <c r="B710" s="7"/>
      <c r="C710" s="351"/>
      <c r="D710" s="361"/>
      <c r="E710" s="532"/>
      <c r="F710" s="361"/>
      <c r="G710" s="361"/>
      <c r="H710" s="316" t="s">
        <v>275</v>
      </c>
      <c r="I710" s="320" t="str">
        <f t="shared" si="19"/>
        <v/>
      </c>
      <c r="J710" s="231"/>
      <c r="K710" s="231"/>
      <c r="L710" s="231"/>
      <c r="M710" s="231"/>
      <c r="N710" s="431"/>
      <c r="O710" s="530"/>
      <c r="P710" s="9"/>
    </row>
    <row r="711" spans="2:16" x14ac:dyDescent="0.45">
      <c r="B711" s="7"/>
      <c r="C711" s="351"/>
      <c r="D711" s="361"/>
      <c r="E711" s="532"/>
      <c r="F711" s="361"/>
      <c r="G711" s="361"/>
      <c r="H711" s="316" t="s">
        <v>276</v>
      </c>
      <c r="I711" s="320" t="str">
        <f t="shared" si="19"/>
        <v/>
      </c>
      <c r="J711" s="231"/>
      <c r="K711" s="231"/>
      <c r="L711" s="231"/>
      <c r="M711" s="231"/>
      <c r="N711" s="431"/>
      <c r="O711" s="530"/>
      <c r="P711" s="9"/>
    </row>
    <row r="712" spans="2:16" x14ac:dyDescent="0.45">
      <c r="B712" s="7"/>
      <c r="C712" s="351"/>
      <c r="D712" s="361"/>
      <c r="E712" s="532"/>
      <c r="F712" s="361"/>
      <c r="G712" s="361"/>
      <c r="H712" s="316" t="s">
        <v>277</v>
      </c>
      <c r="I712" s="320" t="str">
        <f t="shared" si="19"/>
        <v/>
      </c>
      <c r="J712" s="231"/>
      <c r="K712" s="231"/>
      <c r="L712" s="231"/>
      <c r="M712" s="231"/>
      <c r="N712" s="431"/>
      <c r="O712" s="530"/>
      <c r="P712" s="9"/>
    </row>
    <row r="713" spans="2:16" x14ac:dyDescent="0.45">
      <c r="B713" s="7"/>
      <c r="C713" s="351"/>
      <c r="D713" s="361"/>
      <c r="E713" s="532"/>
      <c r="F713" s="361"/>
      <c r="G713" s="361"/>
      <c r="H713" s="316" t="s">
        <v>278</v>
      </c>
      <c r="I713" s="320" t="str">
        <f t="shared" si="19"/>
        <v/>
      </c>
      <c r="J713" s="231"/>
      <c r="K713" s="231"/>
      <c r="L713" s="231"/>
      <c r="M713" s="231"/>
      <c r="N713" s="431"/>
      <c r="O713" s="530"/>
      <c r="P713" s="9"/>
    </row>
    <row r="714" spans="2:16" x14ac:dyDescent="0.45">
      <c r="B714" s="7"/>
      <c r="C714" s="351"/>
      <c r="D714" s="361"/>
      <c r="E714" s="532"/>
      <c r="F714" s="361"/>
      <c r="G714" s="361"/>
      <c r="H714" s="316" t="s">
        <v>279</v>
      </c>
      <c r="I714" s="320" t="str">
        <f t="shared" si="19"/>
        <v/>
      </c>
      <c r="J714" s="231"/>
      <c r="K714" s="231"/>
      <c r="L714" s="231"/>
      <c r="M714" s="231"/>
      <c r="N714" s="431"/>
      <c r="O714" s="530"/>
      <c r="P714" s="9"/>
    </row>
    <row r="715" spans="2:16" x14ac:dyDescent="0.45">
      <c r="B715" s="7"/>
      <c r="C715" s="351"/>
      <c r="D715" s="361"/>
      <c r="E715" s="532"/>
      <c r="F715" s="361"/>
      <c r="G715" s="361"/>
      <c r="H715" s="316" t="s">
        <v>280</v>
      </c>
      <c r="I715" s="320" t="str">
        <f t="shared" si="19"/>
        <v/>
      </c>
      <c r="J715" s="231"/>
      <c r="K715" s="231"/>
      <c r="L715" s="231"/>
      <c r="M715" s="231"/>
      <c r="N715" s="431"/>
      <c r="O715" s="530"/>
      <c r="P715" s="9"/>
    </row>
    <row r="716" spans="2:16" x14ac:dyDescent="0.45">
      <c r="B716" s="7"/>
      <c r="C716" s="351"/>
      <c r="D716" s="361"/>
      <c r="E716" s="532"/>
      <c r="F716" s="361"/>
      <c r="G716" s="361"/>
      <c r="H716" s="316" t="s">
        <v>281</v>
      </c>
      <c r="I716" s="320" t="str">
        <f t="shared" si="19"/>
        <v/>
      </c>
      <c r="J716" s="231"/>
      <c r="K716" s="231"/>
      <c r="L716" s="231"/>
      <c r="M716" s="231"/>
      <c r="N716" s="431"/>
      <c r="O716" s="530"/>
      <c r="P716" s="9"/>
    </row>
    <row r="717" spans="2:16" ht="15.6" thickBot="1" x14ac:dyDescent="0.5">
      <c r="B717" s="7"/>
      <c r="C717" s="352"/>
      <c r="D717" s="362"/>
      <c r="E717" s="533"/>
      <c r="F717" s="362"/>
      <c r="G717" s="362"/>
      <c r="H717" s="310" t="s">
        <v>282</v>
      </c>
      <c r="I717" s="321" t="str">
        <f t="shared" si="19"/>
        <v/>
      </c>
      <c r="J717" s="232"/>
      <c r="K717" s="232"/>
      <c r="L717" s="232"/>
      <c r="M717" s="232"/>
      <c r="N717" s="432"/>
      <c r="O717" s="531"/>
      <c r="P717" s="9"/>
    </row>
    <row r="718" spans="2:16" x14ac:dyDescent="0.45">
      <c r="B718" s="11"/>
      <c r="C718" s="12"/>
      <c r="D718" s="12"/>
      <c r="E718" s="12"/>
      <c r="F718" s="12"/>
      <c r="G718" s="12"/>
      <c r="H718" s="12"/>
      <c r="I718" s="12"/>
      <c r="J718" s="12"/>
      <c r="K718" s="12"/>
      <c r="L718" s="12"/>
      <c r="M718" s="12"/>
      <c r="N718" s="12"/>
      <c r="O718" s="12"/>
      <c r="P718" s="13"/>
    </row>
    <row r="719" spans="2:16" x14ac:dyDescent="0.45"/>
  </sheetData>
  <mergeCells count="171">
    <mergeCell ref="F88:F122"/>
    <mergeCell ref="G88:G122"/>
    <mergeCell ref="F123:F157"/>
    <mergeCell ref="G123:G157"/>
    <mergeCell ref="F158:F192"/>
    <mergeCell ref="G158:G192"/>
    <mergeCell ref="F438:F472"/>
    <mergeCell ref="G438:G472"/>
    <mergeCell ref="F473:F507"/>
    <mergeCell ref="G473:G507"/>
    <mergeCell ref="F193:F227"/>
    <mergeCell ref="G193:G227"/>
    <mergeCell ref="F228:F262"/>
    <mergeCell ref="G228:G262"/>
    <mergeCell ref="F263:F297"/>
    <mergeCell ref="G263:G297"/>
    <mergeCell ref="F298:F332"/>
    <mergeCell ref="G298:G332"/>
    <mergeCell ref="F333:F367"/>
    <mergeCell ref="G333:G367"/>
    <mergeCell ref="F403:F437"/>
    <mergeCell ref="G403:G437"/>
    <mergeCell ref="C543:C577"/>
    <mergeCell ref="O543:O577"/>
    <mergeCell ref="N543:N577"/>
    <mergeCell ref="E473:E507"/>
    <mergeCell ref="D473:D507"/>
    <mergeCell ref="E648:E682"/>
    <mergeCell ref="D648:D682"/>
    <mergeCell ref="C648:C682"/>
    <mergeCell ref="O648:O682"/>
    <mergeCell ref="N648:N682"/>
    <mergeCell ref="E578:E612"/>
    <mergeCell ref="D578:D612"/>
    <mergeCell ref="C578:C612"/>
    <mergeCell ref="N578:N612"/>
    <mergeCell ref="O578:O612"/>
    <mergeCell ref="E613:E647"/>
    <mergeCell ref="D613:D647"/>
    <mergeCell ref="C613:C647"/>
    <mergeCell ref="O613:O647"/>
    <mergeCell ref="N613:N647"/>
    <mergeCell ref="F613:F647"/>
    <mergeCell ref="G613:G647"/>
    <mergeCell ref="F578:F612"/>
    <mergeCell ref="G578:G612"/>
    <mergeCell ref="E683:E717"/>
    <mergeCell ref="D683:D717"/>
    <mergeCell ref="C683:C717"/>
    <mergeCell ref="O683:O717"/>
    <mergeCell ref="N683:N717"/>
    <mergeCell ref="F648:F682"/>
    <mergeCell ref="G648:G682"/>
    <mergeCell ref="F683:F717"/>
    <mergeCell ref="G683:G717"/>
    <mergeCell ref="C473:C507"/>
    <mergeCell ref="F543:F577"/>
    <mergeCell ref="G543:G577"/>
    <mergeCell ref="D333:D367"/>
    <mergeCell ref="C333:C367"/>
    <mergeCell ref="O333:O367"/>
    <mergeCell ref="N333:N367"/>
    <mergeCell ref="E368:E402"/>
    <mergeCell ref="D368:D402"/>
    <mergeCell ref="C368:C402"/>
    <mergeCell ref="O368:O402"/>
    <mergeCell ref="N368:N402"/>
    <mergeCell ref="F368:F402"/>
    <mergeCell ref="G368:G402"/>
    <mergeCell ref="N473:N507"/>
    <mergeCell ref="E508:E542"/>
    <mergeCell ref="D508:D542"/>
    <mergeCell ref="F508:F542"/>
    <mergeCell ref="G508:G542"/>
    <mergeCell ref="C508:C542"/>
    <mergeCell ref="O508:O542"/>
    <mergeCell ref="N508:N542"/>
    <mergeCell ref="E543:E577"/>
    <mergeCell ref="D543:D577"/>
    <mergeCell ref="E158:E192"/>
    <mergeCell ref="D158:D192"/>
    <mergeCell ref="C158:C192"/>
    <mergeCell ref="O403:O437"/>
    <mergeCell ref="O438:O472"/>
    <mergeCell ref="O473:O507"/>
    <mergeCell ref="O18:O52"/>
    <mergeCell ref="O53:O87"/>
    <mergeCell ref="O88:O122"/>
    <mergeCell ref="O123:O157"/>
    <mergeCell ref="O158:O192"/>
    <mergeCell ref="O263:O297"/>
    <mergeCell ref="O298:O332"/>
    <mergeCell ref="E193:E227"/>
    <mergeCell ref="D193:D227"/>
    <mergeCell ref="C193:C227"/>
    <mergeCell ref="O193:O227"/>
    <mergeCell ref="N193:N227"/>
    <mergeCell ref="E228:E262"/>
    <mergeCell ref="D228:D262"/>
    <mergeCell ref="C228:C262"/>
    <mergeCell ref="O228:O262"/>
    <mergeCell ref="N228:N262"/>
    <mergeCell ref="E333:E367"/>
    <mergeCell ref="O8:O9"/>
    <mergeCell ref="O10:O13"/>
    <mergeCell ref="O16:O17"/>
    <mergeCell ref="L6:M6"/>
    <mergeCell ref="E403:E437"/>
    <mergeCell ref="D403:D437"/>
    <mergeCell ref="C403:C437"/>
    <mergeCell ref="N403:N437"/>
    <mergeCell ref="E438:E472"/>
    <mergeCell ref="D438:D472"/>
    <mergeCell ref="C438:C472"/>
    <mergeCell ref="N438:N472"/>
    <mergeCell ref="E263:E297"/>
    <mergeCell ref="D263:D297"/>
    <mergeCell ref="C263:C297"/>
    <mergeCell ref="N263:N297"/>
    <mergeCell ref="E298:E332"/>
    <mergeCell ref="D298:D332"/>
    <mergeCell ref="C298:C332"/>
    <mergeCell ref="N298:N332"/>
    <mergeCell ref="E123:E157"/>
    <mergeCell ref="D123:D157"/>
    <mergeCell ref="C123:C157"/>
    <mergeCell ref="N123:N157"/>
    <mergeCell ref="E88:E122"/>
    <mergeCell ref="D88:D122"/>
    <mergeCell ref="C88:C122"/>
    <mergeCell ref="N88:N122"/>
    <mergeCell ref="N158:N192"/>
    <mergeCell ref="B3:P3"/>
    <mergeCell ref="L5:M5"/>
    <mergeCell ref="C8:C9"/>
    <mergeCell ref="D8:D9"/>
    <mergeCell ref="E8:E9"/>
    <mergeCell ref="H8:I9"/>
    <mergeCell ref="J8:K8"/>
    <mergeCell ref="L8:M8"/>
    <mergeCell ref="H16:I17"/>
    <mergeCell ref="J16:K16"/>
    <mergeCell ref="L16:M16"/>
    <mergeCell ref="C10:C13"/>
    <mergeCell ref="D10:D13"/>
    <mergeCell ref="E10:E13"/>
    <mergeCell ref="C16:C17"/>
    <mergeCell ref="D16:D17"/>
    <mergeCell ref="E16:E17"/>
    <mergeCell ref="N8:N9"/>
    <mergeCell ref="N10:N13"/>
    <mergeCell ref="D5:E5"/>
    <mergeCell ref="E18:E52"/>
    <mergeCell ref="D18:D52"/>
    <mergeCell ref="C18:C52"/>
    <mergeCell ref="N18:N52"/>
    <mergeCell ref="E53:E87"/>
    <mergeCell ref="D53:D87"/>
    <mergeCell ref="C53:C87"/>
    <mergeCell ref="N53:N87"/>
    <mergeCell ref="N16:N17"/>
    <mergeCell ref="F8:F9"/>
    <mergeCell ref="G8:G9"/>
    <mergeCell ref="F10:F13"/>
    <mergeCell ref="G10:G13"/>
    <mergeCell ref="F16:F17"/>
    <mergeCell ref="G16:G17"/>
    <mergeCell ref="F18:F52"/>
    <mergeCell ref="G18:G52"/>
    <mergeCell ref="F53:F87"/>
    <mergeCell ref="G53:G87"/>
  </mergeCells>
  <phoneticPr fontId="1"/>
  <conditionalFormatting sqref="O18 O53 O88 O123 O158 O193 O228 O263 O298 O333 O368 O403 O438 O473 O508 O543 O578 O613 O648 O683">
    <cfRule type="expression" dxfId="0" priority="1">
      <formula>N18="（a）"</formula>
    </cfRule>
  </conditionalFormatting>
  <hyperlinks>
    <hyperlink ref="L5:M5" location="作業条件確認シート!A1" display="入力後、次のシートに移動" xr:uid="{00000000-0004-0000-0A00-000000000000}"/>
    <hyperlink ref="L6:M6" location="'シナリオ検討シート（2-2）【ヒューマンエラー】'!A1" display="シナリオ検討シート（2-2）はコチラ" xr:uid="{00000000-0004-0000-0A00-000001000000}"/>
    <hyperlink ref="L14" location="結果事象の記載方針!A1" display="※結果事象の記載に係る方針はコチラ" xr:uid="{00000000-0004-0000-0A00-000002000000}"/>
    <hyperlink ref="D5:E5" location="'８-1'!A1" display="シート[7-1]を用いた場合はコチラ"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05"/>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0" defaultRowHeight="15" zeroHeight="1" x14ac:dyDescent="0.45"/>
  <cols>
    <col min="1" max="1" width="2.59765625" style="107" customWidth="1"/>
    <col min="2" max="2" width="8.796875" style="107" customWidth="1"/>
    <col min="3" max="3" width="25.59765625" style="107" customWidth="1"/>
    <col min="4" max="9" width="25.796875" style="107" customWidth="1"/>
    <col min="10" max="10" width="48.796875" style="107" customWidth="1"/>
    <col min="11" max="11" width="8.69921875" style="107" bestFit="1" customWidth="1"/>
    <col min="12" max="12" width="2.5" style="107" customWidth="1"/>
    <col min="13" max="16384" width="8.796875" style="107" hidden="1"/>
  </cols>
  <sheetData>
    <row r="1" spans="1:12" ht="15.6" thickBot="1" x14ac:dyDescent="0.5">
      <c r="A1" s="106"/>
      <c r="B1" s="106"/>
      <c r="C1" s="106"/>
      <c r="D1" s="106"/>
      <c r="E1" s="106"/>
      <c r="F1" s="106"/>
      <c r="G1" s="106"/>
      <c r="H1" s="106"/>
      <c r="I1" s="106"/>
      <c r="J1" s="106"/>
      <c r="K1" s="106"/>
      <c r="L1" s="106"/>
    </row>
    <row r="2" spans="1:12" ht="18" customHeight="1" x14ac:dyDescent="0.45">
      <c r="A2" s="106"/>
      <c r="B2" s="543" t="s">
        <v>0</v>
      </c>
      <c r="C2" s="544"/>
      <c r="D2" s="534" t="s">
        <v>1</v>
      </c>
      <c r="E2" s="535"/>
      <c r="F2" s="535"/>
      <c r="G2" s="536"/>
      <c r="H2" s="540" t="s">
        <v>7</v>
      </c>
      <c r="I2" s="541"/>
      <c r="J2" s="541"/>
      <c r="K2" s="542"/>
      <c r="L2" s="106"/>
    </row>
    <row r="3" spans="1:12" ht="18" customHeight="1" x14ac:dyDescent="0.45">
      <c r="A3" s="106"/>
      <c r="B3" s="545"/>
      <c r="C3" s="546"/>
      <c r="D3" s="537"/>
      <c r="E3" s="538"/>
      <c r="F3" s="538"/>
      <c r="G3" s="539"/>
      <c r="H3" s="98" t="s">
        <v>9</v>
      </c>
      <c r="I3" s="99" t="s">
        <v>10</v>
      </c>
      <c r="J3" s="101" t="s">
        <v>11</v>
      </c>
      <c r="K3" s="100"/>
      <c r="L3" s="106"/>
    </row>
    <row r="4" spans="1:12" ht="40.200000000000003" customHeight="1" thickBot="1" x14ac:dyDescent="0.5">
      <c r="A4" s="106"/>
      <c r="B4" s="547"/>
      <c r="C4" s="548"/>
      <c r="D4" s="2" t="s">
        <v>2</v>
      </c>
      <c r="E4" s="93" t="s">
        <v>5</v>
      </c>
      <c r="F4" s="94" t="s">
        <v>4</v>
      </c>
      <c r="G4" s="95" t="s">
        <v>6</v>
      </c>
      <c r="H4" s="3" t="s">
        <v>14</v>
      </c>
      <c r="I4" s="96" t="s">
        <v>15</v>
      </c>
      <c r="J4" s="96" t="s">
        <v>16</v>
      </c>
      <c r="K4" s="97" t="s">
        <v>8</v>
      </c>
      <c r="L4" s="106"/>
    </row>
    <row r="5" spans="1:12" x14ac:dyDescent="0.45">
      <c r="A5" s="106"/>
      <c r="B5" s="558" t="str">
        <f>IF(C5&lt;&gt;"",1,"")</f>
        <v/>
      </c>
      <c r="C5" s="561" t="str">
        <f>IF('1'!D13&lt;&gt;"",'1'!D13,"")</f>
        <v/>
      </c>
      <c r="D5" s="233" t="str">
        <f>'3'!E18</f>
        <v/>
      </c>
      <c r="E5" s="234" t="str">
        <f>IF('2'!$D19&lt;&gt;"",'2'!$D19,"")</f>
        <v/>
      </c>
      <c r="F5" s="235" t="str">
        <f>IF('2'!$D21&lt;&gt;"",'2'!$D21,"")</f>
        <v/>
      </c>
      <c r="G5" s="236" t="str">
        <f>IF('2'!$D22&lt;&gt;"",'2'!$D22,"")</f>
        <v/>
      </c>
      <c r="H5" s="237" t="str">
        <f>IF('2'!$D20&lt;&gt;"",'2'!$D20,"")</f>
        <v/>
      </c>
      <c r="I5" s="549" t="str">
        <f>IF('3'!G18="[選択]","","【A】"&amp;'3'!G18&amp;"（"&amp;'3'!H19&amp;"）"&amp;CHAR(10))&amp;IF('3'!I18="[選択]","","【B】"&amp;'3'!I18&amp;"（"&amp;'3'!J19&amp;"）"&amp;CHAR(10))&amp;IF('3'!K18="実施済","【C】"&amp;'3'!K18&amp;"（"&amp;'3'!L19&amp;"）"&amp;CHAR(10),"")&amp;IF('3'!M18="実施済","【D】"&amp;'3'!M18&amp;"（"&amp;'3'!N19&amp;"）"&amp;CHAR(10),"")</f>
        <v/>
      </c>
      <c r="J5" s="552" t="str">
        <f>IF('4'!G19="[選択]","","【a】"&amp;'4'!G19&amp;"（"&amp;'4'!H20&amp;"）"&amp;CHAR(10))&amp;IF('4'!I19="[選択]","","【b】"&amp;'4'!I19&amp;"（"&amp;'4'!J20&amp;"）"&amp;CHAR(10))&amp;IF('4'!K19="[選択]","","【c】"&amp;'4'!K19&amp;"（"&amp;'4'!L20&amp;"）"&amp;CHAR(10))&amp;IF('4'!M19="[選択]","","【d】"&amp;'4'!M19&amp;"（"&amp;'4'!N20&amp;"）"&amp;CHAR(10))&amp;IF('4'!O19="[選択]","","【e】"&amp;'4'!O19&amp;"（"&amp;'4'!P20&amp;"）"&amp;CHAR(10))&amp;IF('4'!Q19="[選択]","","【f】"&amp;'4'!Q19&amp;"（"&amp;'4'!R20&amp;"）"&amp;CHAR(10))&amp;IF('4'!S19="[選択]","","【g】"&amp;'4'!S19&amp;"（"&amp;'4'!T20&amp;"）"&amp;CHAR(10))&amp;IF('4'!U19="[選択]","","【h】"&amp;'4'!U19&amp;"（"&amp;'4'!V20&amp;"）")</f>
        <v/>
      </c>
      <c r="K5" s="555" t="str">
        <f>'4'!X19</f>
        <v>[選択]</v>
      </c>
      <c r="L5" s="106"/>
    </row>
    <row r="6" spans="1:12" x14ac:dyDescent="0.45">
      <c r="A6" s="106"/>
      <c r="B6" s="559"/>
      <c r="C6" s="562"/>
      <c r="D6" s="238" t="str">
        <f>'3'!E19</f>
        <v/>
      </c>
      <c r="E6" s="239" t="str">
        <f>IF('2'!$E19&lt;&gt;"",'2'!$E19,"")</f>
        <v/>
      </c>
      <c r="F6" s="239" t="str">
        <f>IF('2'!$E21&lt;&gt;"",'2'!$E21,"")</f>
        <v/>
      </c>
      <c r="G6" s="240" t="str">
        <f>IF('2'!$E22&lt;&gt;"",'2'!$E22,"")</f>
        <v/>
      </c>
      <c r="H6" s="241" t="str">
        <f>IF('2'!$E20&lt;&gt;"",'2'!$E20,"")</f>
        <v/>
      </c>
      <c r="I6" s="550"/>
      <c r="J6" s="553"/>
      <c r="K6" s="556"/>
      <c r="L6" s="106"/>
    </row>
    <row r="7" spans="1:12" x14ac:dyDescent="0.45">
      <c r="A7" s="106"/>
      <c r="B7" s="559"/>
      <c r="C7" s="562"/>
      <c r="D7" s="238" t="str">
        <f>'3'!E20</f>
        <v/>
      </c>
      <c r="E7" s="239" t="str">
        <f>IF('2'!$F19&lt;&gt;"",'2'!$F19,"")</f>
        <v/>
      </c>
      <c r="F7" s="242" t="str">
        <f>IF('2'!$F21&lt;&gt;"",'2'!$F21,"")</f>
        <v/>
      </c>
      <c r="G7" s="243" t="str">
        <f>IF('2'!$F22&lt;&gt;"",'2'!$F22,"")</f>
        <v/>
      </c>
      <c r="H7" s="241" t="str">
        <f>IF('2'!$F20&lt;&gt;"",'2'!$F20,"")</f>
        <v/>
      </c>
      <c r="I7" s="550"/>
      <c r="J7" s="553"/>
      <c r="K7" s="556"/>
      <c r="L7" s="106"/>
    </row>
    <row r="8" spans="1:12" x14ac:dyDescent="0.45">
      <c r="A8" s="106"/>
      <c r="B8" s="559"/>
      <c r="C8" s="562"/>
      <c r="D8" s="238" t="str">
        <f>'3'!E21</f>
        <v/>
      </c>
      <c r="E8" s="239" t="str">
        <f>IF('2'!$G19&lt;&gt;"",'2'!$G19,"")</f>
        <v/>
      </c>
      <c r="F8" s="242" t="str">
        <f>IF('2'!$G21&lt;&gt;"",'2'!$G21,"")</f>
        <v/>
      </c>
      <c r="G8" s="243" t="str">
        <f>IF('2'!$G22&lt;&gt;"",'2'!$G22,"")</f>
        <v/>
      </c>
      <c r="H8" s="241" t="str">
        <f>IF('2'!$G20&lt;&gt;"",'2'!$G20,"")</f>
        <v/>
      </c>
      <c r="I8" s="550"/>
      <c r="J8" s="553"/>
      <c r="K8" s="556"/>
      <c r="L8" s="106"/>
    </row>
    <row r="9" spans="1:12" ht="15.6" thickBot="1" x14ac:dyDescent="0.5">
      <c r="A9" s="106"/>
      <c r="B9" s="560"/>
      <c r="C9" s="563"/>
      <c r="D9" s="244" t="str">
        <f>'3'!E22</f>
        <v/>
      </c>
      <c r="E9" s="245" t="str">
        <f>IF('2'!$H19&lt;&gt;"",'2'!$H19,"")</f>
        <v/>
      </c>
      <c r="F9" s="246" t="str">
        <f>IF('2'!$H21&lt;&gt;"",'2'!$H21,"")</f>
        <v/>
      </c>
      <c r="G9" s="247" t="str">
        <f>IF('2'!$H22&lt;&gt;"",'2'!$H22,"")</f>
        <v/>
      </c>
      <c r="H9" s="248" t="str">
        <f>IF('2'!$H20&lt;&gt;"",'2'!$H20,"")</f>
        <v/>
      </c>
      <c r="I9" s="551"/>
      <c r="J9" s="554"/>
      <c r="K9" s="557"/>
      <c r="L9" s="106"/>
    </row>
    <row r="10" spans="1:12" x14ac:dyDescent="0.45">
      <c r="A10" s="106"/>
      <c r="B10" s="558" t="str">
        <f>IF(C10&lt;&gt;"",2,"")</f>
        <v/>
      </c>
      <c r="C10" s="561" t="str">
        <f>IF('1'!D14&lt;&gt;"",'1'!D14,"")</f>
        <v/>
      </c>
      <c r="D10" s="233" t="str">
        <f>'3'!E23</f>
        <v/>
      </c>
      <c r="E10" s="234" t="str">
        <f>IF('2'!$D27&lt;&gt;"",'2'!$D27,"")</f>
        <v/>
      </c>
      <c r="F10" s="235" t="str">
        <f>IF('2'!$D29&lt;&gt;"",'2'!$D29,"")</f>
        <v/>
      </c>
      <c r="G10" s="236" t="str">
        <f>IF('2'!$D30&lt;&gt;"",'2'!$D30,"")</f>
        <v/>
      </c>
      <c r="H10" s="237" t="str">
        <f>IF('2'!$D28&lt;&gt;"",'2'!$D28,"")</f>
        <v/>
      </c>
      <c r="I10" s="552" t="str">
        <f>IF('3'!G23="[選択]","","【A】"&amp;'3'!G23&amp;"（"&amp;'3'!H24&amp;"）"&amp;CHAR(10))&amp;IF('3'!I23="[選択]","","【B】"&amp;'3'!I23&amp;"（"&amp;'3'!J24&amp;"）"&amp;CHAR(10))&amp;IF('3'!K23="実施済","【C】"&amp;'3'!K23&amp;"（"&amp;'3'!L24&amp;"）"&amp;CHAR(10),"")&amp;IF('3'!M23="実施済み","【D】"&amp;'3'!M23&amp;"（"&amp;'3'!N24&amp;"）"&amp;CHAR(10),"")</f>
        <v/>
      </c>
      <c r="J10" s="552" t="str">
        <f>IF('4'!G24="[選択]","","【a】"&amp;'4'!G24&amp;"（"&amp;'4'!H25&amp;"）"&amp;CHAR(10))&amp;IF('4'!I24="[選択]","","【b】"&amp;'4'!I24&amp;"（"&amp;'4'!J25&amp;"）"&amp;CHAR(10))&amp;IF('4'!K24="[選択]","","【c】"&amp;'4'!K24&amp;"（"&amp;'4'!L25&amp;"）"&amp;CHAR(10))&amp;IF('4'!M24="[選択]","","【d】"&amp;'4'!M24&amp;"（"&amp;'4'!N25&amp;"）"&amp;CHAR(10))&amp;IF('4'!O24="[選択]","","【e】"&amp;'4'!O24&amp;"（"&amp;'4'!P25&amp;"）"&amp;CHAR(10))&amp;IF('4'!Q24="[選択]","","【f】"&amp;'4'!Q24&amp;"（"&amp;'4'!R25&amp;"）"&amp;CHAR(10))&amp;IF('4'!S24="[選択]","","【g】"&amp;'4'!S24&amp;"（"&amp;'4'!T25&amp;"）"&amp;CHAR(10))&amp;IF('4'!U24="[選択]","","【h】"&amp;'4'!U24&amp;"（"&amp;'4'!V25&amp;"）")</f>
        <v/>
      </c>
      <c r="K10" s="555" t="str">
        <f>'4'!X24</f>
        <v>[選択]</v>
      </c>
      <c r="L10" s="106"/>
    </row>
    <row r="11" spans="1:12" x14ac:dyDescent="0.45">
      <c r="A11" s="106"/>
      <c r="B11" s="559"/>
      <c r="C11" s="562"/>
      <c r="D11" s="238" t="str">
        <f>'3'!E24</f>
        <v/>
      </c>
      <c r="E11" s="239" t="str">
        <f>IF('2'!$E27&lt;&gt;"",'2'!$E27,"")</f>
        <v/>
      </c>
      <c r="F11" s="239" t="str">
        <f>IF('2'!$E29&lt;&gt;"",'2'!$E29,"")</f>
        <v/>
      </c>
      <c r="G11" s="240" t="str">
        <f>IF('2'!$E30&lt;&gt;"",'2'!$E30,"")</f>
        <v/>
      </c>
      <c r="H11" s="241" t="str">
        <f>IF('2'!$E28&lt;&gt;"",'2'!$E28,"")</f>
        <v/>
      </c>
      <c r="I11" s="553"/>
      <c r="J11" s="553"/>
      <c r="K11" s="556"/>
      <c r="L11" s="106"/>
    </row>
    <row r="12" spans="1:12" x14ac:dyDescent="0.45">
      <c r="A12" s="106"/>
      <c r="B12" s="559"/>
      <c r="C12" s="562"/>
      <c r="D12" s="238" t="str">
        <f>'3'!E25</f>
        <v/>
      </c>
      <c r="E12" s="239" t="str">
        <f>IF('2'!$F27&lt;&gt;"",'2'!$F27,"")</f>
        <v/>
      </c>
      <c r="F12" s="242" t="str">
        <f>IF('2'!$F29&lt;&gt;"",'2'!$F29,"")</f>
        <v/>
      </c>
      <c r="G12" s="243" t="str">
        <f>IF('2'!$F30&lt;&gt;"",'2'!$F30,"")</f>
        <v/>
      </c>
      <c r="H12" s="241" t="str">
        <f>IF('2'!$F28&lt;&gt;"",'2'!$F28,"")</f>
        <v/>
      </c>
      <c r="I12" s="553"/>
      <c r="J12" s="553"/>
      <c r="K12" s="556"/>
      <c r="L12" s="106"/>
    </row>
    <row r="13" spans="1:12" x14ac:dyDescent="0.45">
      <c r="A13" s="106"/>
      <c r="B13" s="559"/>
      <c r="C13" s="562"/>
      <c r="D13" s="238" t="str">
        <f>'3'!E26</f>
        <v/>
      </c>
      <c r="E13" s="239" t="str">
        <f>IF('2'!$G27&lt;&gt;"",'2'!$G27,"")</f>
        <v/>
      </c>
      <c r="F13" s="242" t="str">
        <f>IF('2'!$G29&lt;&gt;"",'2'!$G29,"")</f>
        <v/>
      </c>
      <c r="G13" s="243" t="str">
        <f>IF('2'!$G30&lt;&gt;"",'2'!$G30,"")</f>
        <v/>
      </c>
      <c r="H13" s="241" t="str">
        <f>IF('2'!$G28&lt;&gt;"",'2'!$G28,"")</f>
        <v/>
      </c>
      <c r="I13" s="553"/>
      <c r="J13" s="553"/>
      <c r="K13" s="556"/>
      <c r="L13" s="106"/>
    </row>
    <row r="14" spans="1:12" ht="15.6" thickBot="1" x14ac:dyDescent="0.5">
      <c r="A14" s="106"/>
      <c r="B14" s="560"/>
      <c r="C14" s="563"/>
      <c r="D14" s="244" t="str">
        <f>'3'!E27</f>
        <v/>
      </c>
      <c r="E14" s="245" t="str">
        <f>IF('2'!$H27&lt;&gt;"",'2'!$H27,"")</f>
        <v/>
      </c>
      <c r="F14" s="246" t="str">
        <f>IF('2'!$H29&lt;&gt;"",'2'!$H29,"")</f>
        <v/>
      </c>
      <c r="G14" s="247" t="str">
        <f>IF('2'!$H30&lt;&gt;"",'2'!$H30,"")</f>
        <v/>
      </c>
      <c r="H14" s="248" t="str">
        <f>IF('2'!$H28&lt;&gt;"",'2'!$H28,"")</f>
        <v/>
      </c>
      <c r="I14" s="554"/>
      <c r="J14" s="554"/>
      <c r="K14" s="557"/>
      <c r="L14" s="106"/>
    </row>
    <row r="15" spans="1:12" x14ac:dyDescent="0.45">
      <c r="A15" s="106"/>
      <c r="B15" s="558" t="str">
        <f>IF(C15&lt;&gt;"",3,"")</f>
        <v/>
      </c>
      <c r="C15" s="561" t="str">
        <f>IF('1'!D15&lt;&gt;"",'1'!D15,"")</f>
        <v/>
      </c>
      <c r="D15" s="233" t="str">
        <f>'3'!E28</f>
        <v/>
      </c>
      <c r="E15" s="234" t="str">
        <f>IF('2'!$D35&lt;&gt;"",'2'!$D35,"")</f>
        <v/>
      </c>
      <c r="F15" s="235" t="str">
        <f>IF('2'!$D37&lt;&gt;"",'2'!$D37,"")</f>
        <v/>
      </c>
      <c r="G15" s="236" t="str">
        <f>IF('2'!$D38&lt;&gt;"",'2'!$D38,"")</f>
        <v/>
      </c>
      <c r="H15" s="237" t="str">
        <f>IF('2'!$D36&lt;&gt;"",'2'!$D36,"")</f>
        <v/>
      </c>
      <c r="I15" s="552" t="str">
        <f>IF('3'!G28="[選択]","","【A】"&amp;'3'!G28&amp;"（"&amp;'3'!H29&amp;"）"&amp;CHAR(10))&amp;IF('3'!I28="[選択]","","【B】"&amp;'3'!I28&amp;"（"&amp;'3'!J29&amp;"）"&amp;CHAR(10))&amp;IF('3'!K28="実施済","【C】"&amp;'3'!K28&amp;"（"&amp;'3'!L29&amp;"）"&amp;CHAR(10),"")&amp;IF('3'!M28="実施済","【D】"&amp;'3'!M28&amp;"（"&amp;'3'!N29&amp;"）"&amp;CHAR(10),"")</f>
        <v/>
      </c>
      <c r="J15" s="552" t="str">
        <f>IF('4'!G29="[選択]","","【a】"&amp;'4'!G29&amp;"（"&amp;'4'!H30&amp;"）"&amp;CHAR(10))&amp;IF('4'!I29="[選択]","","【b】"&amp;'4'!I29&amp;"（"&amp;'4'!J30&amp;"）"&amp;CHAR(10))&amp;IF('4'!K29="[選択]","","【c】"&amp;'4'!K29&amp;"（"&amp;'4'!L30&amp;"）"&amp;CHAR(10))&amp;IF('4'!M29="[選択]","","【d】"&amp;'4'!M29&amp;"（"&amp;'4'!N30&amp;"）"&amp;CHAR(10))&amp;IF('4'!O29="[選択]","","【e】"&amp;'4'!O29&amp;"（"&amp;'4'!P30&amp;"）"&amp;CHAR(10))&amp;IF('4'!Q29="[選択]","","【f】"&amp;'4'!Q29&amp;"（"&amp;'4'!R30&amp;"）"&amp;CHAR(10))&amp;IF('4'!S29="[選択]","","【g】"&amp;'4'!S29&amp;"（"&amp;'4'!T30&amp;"）"&amp;CHAR(10))&amp;IF('4'!U29="[選択]","","【h】"&amp;'4'!U29&amp;"（"&amp;'4'!V30&amp;"）")</f>
        <v/>
      </c>
      <c r="K15" s="555" t="str">
        <f>'4'!X29</f>
        <v>[選択]</v>
      </c>
      <c r="L15" s="106"/>
    </row>
    <row r="16" spans="1:12" x14ac:dyDescent="0.45">
      <c r="A16" s="106"/>
      <c r="B16" s="559"/>
      <c r="C16" s="562"/>
      <c r="D16" s="238" t="str">
        <f>'3'!E29</f>
        <v/>
      </c>
      <c r="E16" s="239" t="str">
        <f>IF('2'!$E35&lt;&gt;"",'2'!$E35,"")</f>
        <v/>
      </c>
      <c r="F16" s="239" t="str">
        <f>IF('2'!$E37&lt;&gt;"",'2'!$E37,"")</f>
        <v/>
      </c>
      <c r="G16" s="240" t="str">
        <f>IF('2'!$E38&lt;&gt;"",'2'!$E38,"")</f>
        <v/>
      </c>
      <c r="H16" s="241" t="str">
        <f>IF('2'!$E36&lt;&gt;"",'2'!$E36,"")</f>
        <v/>
      </c>
      <c r="I16" s="553"/>
      <c r="J16" s="553"/>
      <c r="K16" s="556"/>
      <c r="L16" s="106"/>
    </row>
    <row r="17" spans="1:12" x14ac:dyDescent="0.45">
      <c r="A17" s="106"/>
      <c r="B17" s="559"/>
      <c r="C17" s="562"/>
      <c r="D17" s="238" t="str">
        <f>'3'!E30</f>
        <v/>
      </c>
      <c r="E17" s="239" t="str">
        <f>IF('2'!$F35&lt;&gt;"",'2'!$F35,"")</f>
        <v/>
      </c>
      <c r="F17" s="242" t="str">
        <f>IF('2'!$F37&lt;&gt;"",'2'!$F37,"")</f>
        <v/>
      </c>
      <c r="G17" s="243" t="str">
        <f>IF('2'!$F38&lt;&gt;"",'2'!$F38,"")</f>
        <v/>
      </c>
      <c r="H17" s="241" t="str">
        <f>IF('2'!$F36&lt;&gt;"",'2'!$F36,"")</f>
        <v/>
      </c>
      <c r="I17" s="553"/>
      <c r="J17" s="553"/>
      <c r="K17" s="556"/>
      <c r="L17" s="106"/>
    </row>
    <row r="18" spans="1:12" x14ac:dyDescent="0.45">
      <c r="A18" s="106"/>
      <c r="B18" s="559"/>
      <c r="C18" s="562"/>
      <c r="D18" s="238" t="str">
        <f>'3'!E31</f>
        <v/>
      </c>
      <c r="E18" s="239" t="str">
        <f>IF('2'!$G35&lt;&gt;"",'2'!$G35,"")</f>
        <v/>
      </c>
      <c r="F18" s="242" t="str">
        <f>IF('2'!$G37&lt;&gt;"",'2'!$G37,"")</f>
        <v/>
      </c>
      <c r="G18" s="243" t="str">
        <f>IF('2'!$G38&lt;&gt;"",'2'!$G38,"")</f>
        <v/>
      </c>
      <c r="H18" s="241" t="str">
        <f>IF('2'!$G36&lt;&gt;"",'2'!$G36,"")</f>
        <v/>
      </c>
      <c r="I18" s="553"/>
      <c r="J18" s="553"/>
      <c r="K18" s="556"/>
      <c r="L18" s="106"/>
    </row>
    <row r="19" spans="1:12" ht="15.6" thickBot="1" x14ac:dyDescent="0.5">
      <c r="A19" s="106"/>
      <c r="B19" s="560"/>
      <c r="C19" s="563"/>
      <c r="D19" s="244" t="str">
        <f>'3'!E32</f>
        <v/>
      </c>
      <c r="E19" s="245" t="str">
        <f>IF('2'!$H35&lt;&gt;"",'2'!$H35,"")</f>
        <v/>
      </c>
      <c r="F19" s="246" t="str">
        <f>IF('2'!$H37&lt;&gt;"",'2'!$H37,"")</f>
        <v/>
      </c>
      <c r="G19" s="247" t="str">
        <f>IF('2'!$H38&lt;&gt;"",'2'!$H38,"")</f>
        <v/>
      </c>
      <c r="H19" s="248" t="str">
        <f>IF('2'!$H36&lt;&gt;"",'2'!$H36,"")</f>
        <v/>
      </c>
      <c r="I19" s="554"/>
      <c r="J19" s="554"/>
      <c r="K19" s="557"/>
      <c r="L19" s="106"/>
    </row>
    <row r="20" spans="1:12" x14ac:dyDescent="0.45">
      <c r="A20" s="106"/>
      <c r="B20" s="558" t="str">
        <f>IF(C20&lt;&gt;"",4,"")</f>
        <v/>
      </c>
      <c r="C20" s="561" t="str">
        <f>IF('1'!D16&lt;&gt;"",'1'!D16,"")</f>
        <v/>
      </c>
      <c r="D20" s="233" t="str">
        <f>'3'!E33</f>
        <v/>
      </c>
      <c r="E20" s="234" t="str">
        <f>IF('2'!$D43&lt;&gt;"",'2'!$D43,"")</f>
        <v/>
      </c>
      <c r="F20" s="235" t="str">
        <f>IF('2'!$D45&lt;&gt;"",'2'!$D45,"")</f>
        <v/>
      </c>
      <c r="G20" s="236" t="str">
        <f>IF('2'!$D46&lt;&gt;"",'2'!$D46,"")</f>
        <v/>
      </c>
      <c r="H20" s="237" t="str">
        <f>IF('2'!$D44&lt;&gt;"",'2'!$D44,"")</f>
        <v/>
      </c>
      <c r="I20" s="552" t="str">
        <f>IF('3'!G33="[選択]","","【A】"&amp;'3'!G33&amp;"（"&amp;'3'!H34&amp;"）"&amp;CHAR(10))&amp;IF('3'!I33="[選択]","","【B】"&amp;'3'!I33&amp;"（"&amp;'3'!J34&amp;"）"&amp;CHAR(10))&amp;IF('3'!K33="実施済","【C】"&amp;'3'!K33&amp;"（"&amp;'3'!L34&amp;"）"&amp;CHAR(10),"")&amp;IF('3'!M33="実施済","【D】"&amp;'3'!M33&amp;"（"&amp;'3'!N34&amp;"）"&amp;CHAR(10),"")</f>
        <v/>
      </c>
      <c r="J20" s="552" t="str">
        <f>IF('4'!G34="[選択]","","【a】"&amp;'4'!G34&amp;"（"&amp;'4'!H35&amp;"）"&amp;CHAR(10))&amp;IF('4'!I34="[選択]","","【b】"&amp;'4'!I34&amp;"（"&amp;'4'!J35&amp;"）"&amp;CHAR(10))&amp;IF('4'!K34="[選択]","","【c】"&amp;'4'!K34&amp;"（"&amp;'4'!L35&amp;"）"&amp;CHAR(10))&amp;IF('4'!M34="[選択]","","【d】"&amp;'4'!M34&amp;"（"&amp;'4'!N35&amp;"）"&amp;CHAR(10))&amp;IF('4'!O34="[選択]","","【e】"&amp;'4'!O34&amp;"（"&amp;'4'!P35&amp;"）"&amp;CHAR(10))&amp;IF('4'!Q34="[選択]","","【f】"&amp;'4'!Q34&amp;"（"&amp;'4'!R35&amp;"）"&amp;CHAR(10))&amp;IF('4'!S34="[選択]","","【g】"&amp;'4'!S34&amp;"（"&amp;'4'!T35&amp;"）"&amp;CHAR(10))&amp;IF('4'!U34="[選択]","","【h】"&amp;'4'!U34&amp;"（"&amp;'4'!V35&amp;"）")</f>
        <v/>
      </c>
      <c r="K20" s="555" t="str">
        <f>'4'!X34</f>
        <v>[選択]</v>
      </c>
      <c r="L20" s="106"/>
    </row>
    <row r="21" spans="1:12" x14ac:dyDescent="0.45">
      <c r="A21" s="106"/>
      <c r="B21" s="559"/>
      <c r="C21" s="562"/>
      <c r="D21" s="238" t="str">
        <f>'3'!E34</f>
        <v/>
      </c>
      <c r="E21" s="239" t="str">
        <f>IF('2'!$E43&lt;&gt;"",'2'!$E43,"")</f>
        <v/>
      </c>
      <c r="F21" s="239" t="str">
        <f>IF('2'!$E45&lt;&gt;"",'2'!$E45,"")</f>
        <v/>
      </c>
      <c r="G21" s="240" t="str">
        <f>IF('2'!$E46&lt;&gt;"",'2'!$E46,"")</f>
        <v/>
      </c>
      <c r="H21" s="241" t="str">
        <f>IF('2'!$E44&lt;&gt;"",'2'!$E44,"")</f>
        <v/>
      </c>
      <c r="I21" s="553"/>
      <c r="J21" s="553"/>
      <c r="K21" s="556"/>
      <c r="L21" s="106"/>
    </row>
    <row r="22" spans="1:12" x14ac:dyDescent="0.45">
      <c r="A22" s="106"/>
      <c r="B22" s="559"/>
      <c r="C22" s="562"/>
      <c r="D22" s="238" t="str">
        <f>'3'!E35</f>
        <v/>
      </c>
      <c r="E22" s="239" t="str">
        <f>IF('2'!$F43&lt;&gt;"",'2'!$F43,"")</f>
        <v/>
      </c>
      <c r="F22" s="242" t="str">
        <f>IF('2'!$F45&lt;&gt;"",'2'!$F45,"")</f>
        <v/>
      </c>
      <c r="G22" s="243" t="str">
        <f>IF('2'!$F46&lt;&gt;"",'2'!$F46,"")</f>
        <v/>
      </c>
      <c r="H22" s="241" t="str">
        <f>IF('2'!$F44&lt;&gt;"",'2'!$F44,"")</f>
        <v/>
      </c>
      <c r="I22" s="553"/>
      <c r="J22" s="553"/>
      <c r="K22" s="556"/>
      <c r="L22" s="106"/>
    </row>
    <row r="23" spans="1:12" x14ac:dyDescent="0.45">
      <c r="A23" s="106"/>
      <c r="B23" s="559"/>
      <c r="C23" s="562"/>
      <c r="D23" s="238" t="str">
        <f>'3'!E36</f>
        <v/>
      </c>
      <c r="E23" s="239" t="str">
        <f>IF('2'!$G43&lt;&gt;"",'2'!$G43,"")</f>
        <v/>
      </c>
      <c r="F23" s="242" t="str">
        <f>IF('2'!$G45&lt;&gt;"",'2'!$G45,"")</f>
        <v/>
      </c>
      <c r="G23" s="243" t="str">
        <f>IF('2'!$G46&lt;&gt;"",'2'!$G46,"")</f>
        <v/>
      </c>
      <c r="H23" s="241" t="str">
        <f>IF('2'!$G44&lt;&gt;"",'2'!$G44,"")</f>
        <v/>
      </c>
      <c r="I23" s="553"/>
      <c r="J23" s="553"/>
      <c r="K23" s="556"/>
      <c r="L23" s="106"/>
    </row>
    <row r="24" spans="1:12" ht="15.6" thickBot="1" x14ac:dyDescent="0.5">
      <c r="A24" s="106"/>
      <c r="B24" s="560"/>
      <c r="C24" s="563"/>
      <c r="D24" s="244" t="str">
        <f>'3'!E37</f>
        <v/>
      </c>
      <c r="E24" s="245" t="str">
        <f>IF('2'!$H43&lt;&gt;"",'2'!$H43,"")</f>
        <v/>
      </c>
      <c r="F24" s="246" t="str">
        <f>IF('2'!$H45&lt;&gt;"",'2'!$H45,"")</f>
        <v/>
      </c>
      <c r="G24" s="247" t="str">
        <f>IF('2'!$H46&lt;&gt;"",'2'!$H46,"")</f>
        <v/>
      </c>
      <c r="H24" s="248" t="str">
        <f>IF('2'!$H44&lt;&gt;"",'2'!$H44,"")</f>
        <v/>
      </c>
      <c r="I24" s="554"/>
      <c r="J24" s="554"/>
      <c r="K24" s="557"/>
      <c r="L24" s="106"/>
    </row>
    <row r="25" spans="1:12" x14ac:dyDescent="0.45">
      <c r="A25" s="106"/>
      <c r="B25" s="558" t="str">
        <f>IF(C25&lt;&gt;"",5,"")</f>
        <v/>
      </c>
      <c r="C25" s="561" t="str">
        <f>IF('1'!D17&lt;&gt;"",'1'!D17,"")</f>
        <v/>
      </c>
      <c r="D25" s="233" t="str">
        <f>'3'!E38</f>
        <v/>
      </c>
      <c r="E25" s="234" t="str">
        <f>IF('2'!$D51&lt;&gt;"",'2'!$D51,"")</f>
        <v/>
      </c>
      <c r="F25" s="235" t="str">
        <f>IF('2'!$D53&lt;&gt;"",'2'!$D53,"")</f>
        <v/>
      </c>
      <c r="G25" s="236" t="str">
        <f>IF('2'!$D54&lt;&gt;"",'2'!$D54,"")</f>
        <v/>
      </c>
      <c r="H25" s="237" t="str">
        <f>IF('2'!$D52&lt;&gt;"",'2'!$D52,"")</f>
        <v/>
      </c>
      <c r="I25" s="552" t="str">
        <f>IF('3'!G38="[選択]","","【A】"&amp;'3'!G38&amp;"（"&amp;'3'!H39&amp;"）"&amp;CHAR(10))&amp;IF('3'!I38="[選択]","","【B】"&amp;'3'!I38&amp;"（"&amp;'3'!J39&amp;"）"&amp;CHAR(10))&amp;IF('3'!K38="実施済","【C】"&amp;'3'!K38&amp;"（"&amp;'3'!L39&amp;"）"&amp;CHAR(10),"")&amp;IF('3'!M38="実施済","【D】"&amp;'3'!M38&amp;"（"&amp;'3'!N39&amp;"）"&amp;CHAR(10),"")</f>
        <v/>
      </c>
      <c r="J25" s="552" t="str">
        <f>IF('4'!G39="[選択]","","【a】"&amp;'4'!G39&amp;"（"&amp;'4'!H40&amp;"）"&amp;CHAR(10))&amp;IF('4'!I39="[選択]","","【b】"&amp;'4'!I39&amp;"（"&amp;'4'!J40&amp;"）"&amp;CHAR(10))&amp;IF('4'!K39="[選択]","","【c】"&amp;'4'!K39&amp;"（"&amp;'4'!L40&amp;"）"&amp;CHAR(10))&amp;IF('4'!M39="[選択]","","【d】"&amp;'4'!M39&amp;"（"&amp;'4'!N40&amp;"）"&amp;CHAR(10))&amp;IF('4'!O39="[選択]","","【e】"&amp;'4'!O39&amp;"（"&amp;'4'!P40&amp;"）"&amp;CHAR(10))&amp;IF('4'!Q39="[選択]","","【f】"&amp;'4'!Q39&amp;"（"&amp;'4'!R40&amp;"）"&amp;CHAR(10))&amp;IF('4'!S39="[選択]","","【g】"&amp;'4'!S39&amp;"（"&amp;'4'!T40&amp;"）"&amp;CHAR(10))&amp;IF('4'!U39="[選択]","","【h】"&amp;'4'!U39&amp;"（"&amp;'4'!V40&amp;"）")</f>
        <v/>
      </c>
      <c r="K25" s="555" t="str">
        <f>'4'!X39</f>
        <v>[選択]</v>
      </c>
      <c r="L25" s="106"/>
    </row>
    <row r="26" spans="1:12" x14ac:dyDescent="0.45">
      <c r="A26" s="106"/>
      <c r="B26" s="559"/>
      <c r="C26" s="562"/>
      <c r="D26" s="238" t="str">
        <f>'3'!E39</f>
        <v/>
      </c>
      <c r="E26" s="239" t="str">
        <f>IF('2'!$E51&lt;&gt;"",'2'!$E51,"")</f>
        <v/>
      </c>
      <c r="F26" s="239" t="str">
        <f>IF('2'!$E53&lt;&gt;"",'2'!$E53,"")</f>
        <v/>
      </c>
      <c r="G26" s="240" t="str">
        <f>IF('2'!$E54&lt;&gt;"",'2'!$E54,"")</f>
        <v/>
      </c>
      <c r="H26" s="241" t="str">
        <f>IF('2'!$E52&lt;&gt;"",'2'!$E52,"")</f>
        <v/>
      </c>
      <c r="I26" s="553"/>
      <c r="J26" s="553"/>
      <c r="K26" s="556"/>
      <c r="L26" s="106"/>
    </row>
    <row r="27" spans="1:12" x14ac:dyDescent="0.45">
      <c r="A27" s="106"/>
      <c r="B27" s="559"/>
      <c r="C27" s="562"/>
      <c r="D27" s="238" t="str">
        <f>'3'!E40</f>
        <v/>
      </c>
      <c r="E27" s="239" t="str">
        <f>IF('2'!$F51&lt;&gt;"",'2'!$F51,"")</f>
        <v/>
      </c>
      <c r="F27" s="242" t="str">
        <f>IF('2'!$F53&lt;&gt;"",'2'!$F53,"")</f>
        <v/>
      </c>
      <c r="G27" s="243" t="str">
        <f>IF('2'!$F54&lt;&gt;"",'2'!$F54,"")</f>
        <v/>
      </c>
      <c r="H27" s="241" t="str">
        <f>IF('2'!$F52&lt;&gt;"",'2'!$F52,"")</f>
        <v/>
      </c>
      <c r="I27" s="553"/>
      <c r="J27" s="553"/>
      <c r="K27" s="556"/>
      <c r="L27" s="106"/>
    </row>
    <row r="28" spans="1:12" x14ac:dyDescent="0.45">
      <c r="A28" s="106"/>
      <c r="B28" s="559"/>
      <c r="C28" s="562"/>
      <c r="D28" s="238" t="str">
        <f>'3'!E41</f>
        <v/>
      </c>
      <c r="E28" s="239" t="str">
        <f>IF('2'!$G51&lt;&gt;"",'2'!$G51,"")</f>
        <v/>
      </c>
      <c r="F28" s="242" t="str">
        <f>IF('2'!$G53&lt;&gt;"",'2'!$G53,"")</f>
        <v/>
      </c>
      <c r="G28" s="243" t="str">
        <f>IF('2'!$G54&lt;&gt;"",'2'!$G54,"")</f>
        <v/>
      </c>
      <c r="H28" s="241" t="str">
        <f>IF('2'!$G52&lt;&gt;"",'2'!$G52,"")</f>
        <v/>
      </c>
      <c r="I28" s="553"/>
      <c r="J28" s="553"/>
      <c r="K28" s="556"/>
      <c r="L28" s="106"/>
    </row>
    <row r="29" spans="1:12" ht="15.6" thickBot="1" x14ac:dyDescent="0.5">
      <c r="A29" s="106"/>
      <c r="B29" s="560"/>
      <c r="C29" s="563"/>
      <c r="D29" s="244" t="str">
        <f>'3'!E42</f>
        <v/>
      </c>
      <c r="E29" s="245" t="str">
        <f>IF('2'!$H51&lt;&gt;"",'2'!$H51,"")</f>
        <v/>
      </c>
      <c r="F29" s="246" t="str">
        <f>IF('2'!$H53&lt;&gt;"",'2'!$H53,"")</f>
        <v/>
      </c>
      <c r="G29" s="247" t="str">
        <f>IF('2'!$H54&lt;&gt;"",'2'!$H54,"")</f>
        <v/>
      </c>
      <c r="H29" s="248" t="str">
        <f>IF('2'!$H52&lt;&gt;"",'2'!$H52,"")</f>
        <v/>
      </c>
      <c r="I29" s="554"/>
      <c r="J29" s="554"/>
      <c r="K29" s="557"/>
      <c r="L29" s="106"/>
    </row>
    <row r="30" spans="1:12" x14ac:dyDescent="0.45">
      <c r="A30" s="106"/>
      <c r="B30" s="558" t="str">
        <f>IF(C30&lt;&gt;"",6,"")</f>
        <v/>
      </c>
      <c r="C30" s="561" t="str">
        <f>IF('1'!D18&lt;&gt;"",'1'!D18,"")</f>
        <v/>
      </c>
      <c r="D30" s="233" t="str">
        <f>'3'!E43</f>
        <v/>
      </c>
      <c r="E30" s="234" t="str">
        <f>IF('2'!$D59&lt;&gt;"",'2'!$D59,"")</f>
        <v/>
      </c>
      <c r="F30" s="235" t="str">
        <f>IF('2'!$D61&lt;&gt;"",'2'!$D61,"")</f>
        <v/>
      </c>
      <c r="G30" s="236" t="str">
        <f>IF('2'!$D62&lt;&gt;"",'2'!$D62,"")</f>
        <v/>
      </c>
      <c r="H30" s="237" t="str">
        <f>IF('2'!$D60&lt;&gt;"",'2'!$D60,"")</f>
        <v/>
      </c>
      <c r="I30" s="552" t="str">
        <f>IF('3'!G43="[選択]","","【A】"&amp;'3'!G43&amp;"（"&amp;'3'!H44&amp;"）"&amp;CHAR(10))&amp;IF('3'!I43="[選択]","","【B】"&amp;'3'!I43&amp;"（"&amp;'3'!J44&amp;"）"&amp;CHAR(10))&amp;IF('3'!K43="実施済","【C】"&amp;'3'!K43&amp;"（"&amp;'3'!L44&amp;"）"&amp;CHAR(10),"")&amp;IF('3'!M43="実施済","【D】"&amp;'3'!M43&amp;"（"&amp;'3'!N44&amp;"）"&amp;CHAR(10),"")</f>
        <v/>
      </c>
      <c r="J30" s="552" t="str">
        <f>IF('4'!G44="[選択]","","【a】"&amp;'4'!G44&amp;"（"&amp;'4'!H45&amp;"）"&amp;CHAR(10))&amp;IF('4'!I44="[選択]","","【b】"&amp;'4'!I44&amp;"（"&amp;'4'!J45&amp;"）"&amp;CHAR(10))&amp;IF('4'!K44="[選択]","","【c】"&amp;'4'!K44&amp;"（"&amp;'4'!L45&amp;"）"&amp;CHAR(10))&amp;IF('4'!M44="[選択]","","【d】"&amp;'4'!M44&amp;"（"&amp;'4'!N45&amp;"）"&amp;CHAR(10))&amp;IF('4'!O44="[選択]","","【e】"&amp;'4'!O44&amp;"（"&amp;'4'!P45&amp;"）"&amp;CHAR(10))&amp;IF('4'!Q44="[選択]","","【f】"&amp;'4'!Q44&amp;"（"&amp;'4'!R45&amp;"）"&amp;CHAR(10))&amp;IF('4'!S44="[選択]","","【g】"&amp;'4'!S44&amp;"（"&amp;'4'!T45&amp;"）"&amp;CHAR(10))&amp;IF('4'!U44="[選択]","","【h】"&amp;'4'!U44&amp;"（"&amp;'4'!V45&amp;"）")</f>
        <v/>
      </c>
      <c r="K30" s="555" t="str">
        <f>'4'!X44</f>
        <v>[選択]</v>
      </c>
      <c r="L30" s="106"/>
    </row>
    <row r="31" spans="1:12" x14ac:dyDescent="0.45">
      <c r="A31" s="106"/>
      <c r="B31" s="559"/>
      <c r="C31" s="562"/>
      <c r="D31" s="238" t="str">
        <f>'3'!E44</f>
        <v/>
      </c>
      <c r="E31" s="239" t="str">
        <f>IF('2'!$E59&lt;&gt;"",'2'!$E59,"")</f>
        <v/>
      </c>
      <c r="F31" s="239" t="str">
        <f>IF('2'!$E61&lt;&gt;"",'2'!$E61,"")</f>
        <v/>
      </c>
      <c r="G31" s="240" t="str">
        <f>IF('2'!$E62&lt;&gt;"",'2'!$E62,"")</f>
        <v/>
      </c>
      <c r="H31" s="241" t="str">
        <f>IF('2'!$E60&lt;&gt;"",'2'!$E60,"")</f>
        <v/>
      </c>
      <c r="I31" s="553"/>
      <c r="J31" s="553"/>
      <c r="K31" s="556"/>
      <c r="L31" s="106"/>
    </row>
    <row r="32" spans="1:12" x14ac:dyDescent="0.45">
      <c r="A32" s="106"/>
      <c r="B32" s="559"/>
      <c r="C32" s="562"/>
      <c r="D32" s="238" t="str">
        <f>'3'!E45</f>
        <v/>
      </c>
      <c r="E32" s="239" t="str">
        <f>IF('2'!$F59&lt;&gt;"",'2'!$F59,"")</f>
        <v/>
      </c>
      <c r="F32" s="242" t="str">
        <f>IF('2'!$F61&lt;&gt;"",'2'!$F61,"")</f>
        <v/>
      </c>
      <c r="G32" s="243" t="str">
        <f>IF('2'!$F62&lt;&gt;"",'2'!$F62,"")</f>
        <v/>
      </c>
      <c r="H32" s="241" t="str">
        <f>IF('2'!$F60&lt;&gt;"",'2'!$F60,"")</f>
        <v/>
      </c>
      <c r="I32" s="553"/>
      <c r="J32" s="553"/>
      <c r="K32" s="556"/>
      <c r="L32" s="106"/>
    </row>
    <row r="33" spans="1:12" x14ac:dyDescent="0.45">
      <c r="A33" s="106"/>
      <c r="B33" s="559"/>
      <c r="C33" s="562"/>
      <c r="D33" s="238" t="str">
        <f>'3'!E46</f>
        <v/>
      </c>
      <c r="E33" s="239" t="str">
        <f>IF('2'!$G59&lt;&gt;"",'2'!$G59,"")</f>
        <v/>
      </c>
      <c r="F33" s="242" t="str">
        <f>IF('2'!$G61&lt;&gt;"",'2'!$G61,"")</f>
        <v/>
      </c>
      <c r="G33" s="243" t="str">
        <f>IF('2'!$G62&lt;&gt;"",'2'!$G62,"")</f>
        <v/>
      </c>
      <c r="H33" s="241" t="str">
        <f>IF('2'!$G60&lt;&gt;"",'2'!$G60,"")</f>
        <v/>
      </c>
      <c r="I33" s="553"/>
      <c r="J33" s="553"/>
      <c r="K33" s="556"/>
      <c r="L33" s="106"/>
    </row>
    <row r="34" spans="1:12" ht="15.6" thickBot="1" x14ac:dyDescent="0.5">
      <c r="A34" s="106"/>
      <c r="B34" s="560"/>
      <c r="C34" s="563"/>
      <c r="D34" s="244" t="str">
        <f>'3'!E47</f>
        <v/>
      </c>
      <c r="E34" s="245" t="str">
        <f>IF('2'!$H59&lt;&gt;"",'2'!$H59,"")</f>
        <v/>
      </c>
      <c r="F34" s="246" t="str">
        <f>IF('2'!$H61&lt;&gt;"",'2'!$H61,"")</f>
        <v/>
      </c>
      <c r="G34" s="247" t="str">
        <f>IF('2'!$H62&lt;&gt;"",'2'!$H62,"")</f>
        <v/>
      </c>
      <c r="H34" s="248" t="str">
        <f>IF('2'!$H60&lt;&gt;"",'2'!$H60,"")</f>
        <v/>
      </c>
      <c r="I34" s="554"/>
      <c r="J34" s="554"/>
      <c r="K34" s="557"/>
      <c r="L34" s="106"/>
    </row>
    <row r="35" spans="1:12" x14ac:dyDescent="0.45">
      <c r="A35" s="106"/>
      <c r="B35" s="558" t="str">
        <f>IF(C35&lt;&gt;"",7,"")</f>
        <v/>
      </c>
      <c r="C35" s="561" t="str">
        <f>IF('1'!D19&lt;&gt;"",'1'!D19,"")</f>
        <v/>
      </c>
      <c r="D35" s="233" t="str">
        <f>'3'!E48</f>
        <v/>
      </c>
      <c r="E35" s="234" t="str">
        <f>IF('2'!$D67&lt;&gt;"",'2'!$D67,"")</f>
        <v/>
      </c>
      <c r="F35" s="235" t="str">
        <f>IF('2'!$D69&lt;&gt;"",'2'!$D69,"")</f>
        <v/>
      </c>
      <c r="G35" s="236" t="str">
        <f>IF('2'!$D70&lt;&gt;"",'2'!$D70,"")</f>
        <v/>
      </c>
      <c r="H35" s="237" t="str">
        <f>IF('2'!$D68&lt;&gt;"",'2'!$D68,"")</f>
        <v/>
      </c>
      <c r="I35" s="552" t="str">
        <f>IF('3'!G48="[選択]","","【A】"&amp;'3'!G48&amp;"（"&amp;'3'!H49&amp;"）"&amp;CHAR(10))&amp;IF('3'!I48="[選択]","","【B】"&amp;'3'!I48&amp;"（"&amp;'3'!J49&amp;"）"&amp;CHAR(10))&amp;IF('3'!K48="実施済","【C】"&amp;'3'!K48&amp;"（"&amp;'3'!L49&amp;"）"&amp;CHAR(10),"")&amp;IF('3'!M48="実施済","【D】"&amp;'3'!M48&amp;"（"&amp;'3'!N49&amp;"）"&amp;CHAR(10),"")</f>
        <v/>
      </c>
      <c r="J35" s="552" t="str">
        <f>IF('4'!G49="[選択]","","【a】"&amp;'4'!G49&amp;"（"&amp;'4'!H50&amp;"）"&amp;CHAR(10))&amp;IF('4'!I49="[選択]","","【b】"&amp;'4'!I49&amp;"（"&amp;'4'!J50&amp;"）"&amp;CHAR(10))&amp;IF('4'!K49="[選択]","","【c】"&amp;'4'!K49&amp;"（"&amp;'4'!L50&amp;"）"&amp;CHAR(10))&amp;IF('4'!M49="[選択]","","【d】"&amp;'4'!M49&amp;"（"&amp;'4'!N50&amp;"）"&amp;CHAR(10))&amp;IF('4'!O49="[選択]","","【e】"&amp;'4'!O49&amp;"（"&amp;'4'!P50&amp;"）"&amp;CHAR(10))&amp;IF('4'!Q49="[選択]","","【f】"&amp;'4'!Q49&amp;"（"&amp;'4'!R50&amp;"）"&amp;CHAR(10))&amp;IF('4'!S49="[選択]","","【g】"&amp;'4'!S49&amp;"（"&amp;'4'!T50&amp;"）"&amp;CHAR(10))&amp;IF('4'!U49="[選択]","","【h】"&amp;'4'!U49&amp;"（"&amp;'4'!V50&amp;"）")</f>
        <v/>
      </c>
      <c r="K35" s="555" t="str">
        <f>'4'!X49</f>
        <v>[選択]</v>
      </c>
      <c r="L35" s="106"/>
    </row>
    <row r="36" spans="1:12" x14ac:dyDescent="0.45">
      <c r="A36" s="106"/>
      <c r="B36" s="559"/>
      <c r="C36" s="562"/>
      <c r="D36" s="238" t="str">
        <f>'3'!E49</f>
        <v/>
      </c>
      <c r="E36" s="239" t="str">
        <f>IF('2'!$E67&lt;&gt;"",'2'!$E67,"")</f>
        <v/>
      </c>
      <c r="F36" s="239" t="str">
        <f>IF('2'!$E69&lt;&gt;"",'2'!$E69,"")</f>
        <v/>
      </c>
      <c r="G36" s="240" t="str">
        <f>IF('2'!$E70&lt;&gt;"",'2'!$E70,"")</f>
        <v/>
      </c>
      <c r="H36" s="241" t="str">
        <f>IF('2'!$E68&lt;&gt;"",'2'!$E68,"")</f>
        <v/>
      </c>
      <c r="I36" s="553"/>
      <c r="J36" s="553"/>
      <c r="K36" s="556"/>
      <c r="L36" s="106"/>
    </row>
    <row r="37" spans="1:12" x14ac:dyDescent="0.45">
      <c r="A37" s="106"/>
      <c r="B37" s="559"/>
      <c r="C37" s="562"/>
      <c r="D37" s="238" t="str">
        <f>'3'!E50</f>
        <v/>
      </c>
      <c r="E37" s="239" t="str">
        <f>IF('2'!$F67&lt;&gt;"",'2'!$F67,"")</f>
        <v/>
      </c>
      <c r="F37" s="242" t="str">
        <f>IF('2'!$F69&lt;&gt;"",'2'!$F69,"")</f>
        <v/>
      </c>
      <c r="G37" s="243" t="str">
        <f>IF('2'!$F70&lt;&gt;"",'2'!$F70,"")</f>
        <v/>
      </c>
      <c r="H37" s="241" t="str">
        <f>IF('2'!$F68&lt;&gt;"",'2'!$F68,"")</f>
        <v/>
      </c>
      <c r="I37" s="553"/>
      <c r="J37" s="553"/>
      <c r="K37" s="556"/>
      <c r="L37" s="106"/>
    </row>
    <row r="38" spans="1:12" x14ac:dyDescent="0.45">
      <c r="A38" s="106"/>
      <c r="B38" s="559"/>
      <c r="C38" s="562"/>
      <c r="D38" s="238" t="str">
        <f>'3'!E51</f>
        <v/>
      </c>
      <c r="E38" s="239" t="str">
        <f>IF('2'!$G67&lt;&gt;"",'2'!$G67,"")</f>
        <v/>
      </c>
      <c r="F38" s="242" t="str">
        <f>IF('2'!$G69&lt;&gt;"",'2'!$G69,"")</f>
        <v/>
      </c>
      <c r="G38" s="243" t="str">
        <f>IF('2'!$G70&lt;&gt;"",'2'!$G70,"")</f>
        <v/>
      </c>
      <c r="H38" s="241" t="str">
        <f>IF('2'!$G68&lt;&gt;"",'2'!$G68,"")</f>
        <v/>
      </c>
      <c r="I38" s="553"/>
      <c r="J38" s="553"/>
      <c r="K38" s="556"/>
      <c r="L38" s="106"/>
    </row>
    <row r="39" spans="1:12" ht="15.6" thickBot="1" x14ac:dyDescent="0.5">
      <c r="A39" s="106"/>
      <c r="B39" s="560"/>
      <c r="C39" s="563"/>
      <c r="D39" s="244" t="str">
        <f>'3'!E52</f>
        <v/>
      </c>
      <c r="E39" s="245" t="str">
        <f>IF('2'!$H67&lt;&gt;"",'2'!$H67,"")</f>
        <v/>
      </c>
      <c r="F39" s="246" t="str">
        <f>IF('2'!$H69&lt;&gt;"",'2'!$H69,"")</f>
        <v/>
      </c>
      <c r="G39" s="247" t="str">
        <f>IF('2'!$H70&lt;&gt;"",'2'!$H70,"")</f>
        <v/>
      </c>
      <c r="H39" s="248" t="str">
        <f>IF('2'!$H68&lt;&gt;"",'2'!$H68,"")</f>
        <v/>
      </c>
      <c r="I39" s="554"/>
      <c r="J39" s="554"/>
      <c r="K39" s="557"/>
      <c r="L39" s="106"/>
    </row>
    <row r="40" spans="1:12" x14ac:dyDescent="0.45">
      <c r="A40" s="106"/>
      <c r="B40" s="558" t="str">
        <f>IF(C40&lt;&gt;"",8,"")</f>
        <v/>
      </c>
      <c r="C40" s="561" t="str">
        <f>IF('1'!D20&lt;&gt;"",'1'!D20,"")</f>
        <v/>
      </c>
      <c r="D40" s="233" t="str">
        <f>'3'!E53</f>
        <v/>
      </c>
      <c r="E40" s="234" t="str">
        <f>IF('2'!$D75&lt;&gt;"",'2'!$D75,"")</f>
        <v/>
      </c>
      <c r="F40" s="235" t="str">
        <f>IF('2'!$D77&lt;&gt;"",'2'!$D77,"")</f>
        <v/>
      </c>
      <c r="G40" s="236" t="str">
        <f>IF('2'!$D78&lt;&gt;"",'2'!$D78,"")</f>
        <v/>
      </c>
      <c r="H40" s="237" t="str">
        <f>IF('2'!$D76&lt;&gt;"",'2'!$D76,"")</f>
        <v/>
      </c>
      <c r="I40" s="552" t="str">
        <f>IF('3'!G53="[選択]","","【A】"&amp;'3'!G53&amp;"（"&amp;'3'!H54&amp;"）"&amp;CHAR(10))&amp;IF('3'!I53="[選択]","","【B】"&amp;'3'!I53&amp;"（"&amp;'3'!J54&amp;"）"&amp;CHAR(10))&amp;IF('3'!K53="実施済","【C】"&amp;'3'!K53&amp;"（"&amp;'3'!L54&amp;"）"&amp;CHAR(10),"")&amp;IF('3'!M53="実施済","【D】"&amp;'3'!M53&amp;"（"&amp;'3'!N54&amp;"）"&amp;CHAR(10),"")</f>
        <v/>
      </c>
      <c r="J40" s="552" t="str">
        <f>IF('4'!G54="[選択]","","【a】"&amp;'4'!G54&amp;"（"&amp;'4'!H55&amp;"）"&amp;CHAR(10))&amp;IF('4'!I54="[選択]","","【b】"&amp;'4'!I54&amp;"（"&amp;'4'!J55&amp;"）"&amp;CHAR(10))&amp;IF('4'!K54="[選択]","","【c】"&amp;'4'!K54&amp;"（"&amp;'4'!L55&amp;"）"&amp;CHAR(10))&amp;IF('4'!M54="[選択]","","【d】"&amp;'4'!M54&amp;"（"&amp;'4'!N55&amp;"）"&amp;CHAR(10))&amp;IF('4'!O54="[選択]","","【e】"&amp;'4'!O54&amp;"（"&amp;'4'!P55&amp;"）"&amp;CHAR(10))&amp;IF('4'!Q54="[選択]","","【f】"&amp;'4'!Q54&amp;"（"&amp;'4'!R55&amp;"）"&amp;CHAR(10))&amp;IF('4'!S54="[選択]","","【g】"&amp;'4'!S54&amp;"（"&amp;'4'!T55&amp;"）"&amp;CHAR(10))&amp;IF('4'!U54="[選択]","","【h】"&amp;'4'!U54&amp;"（"&amp;'4'!V55&amp;"）")</f>
        <v/>
      </c>
      <c r="K40" s="555" t="str">
        <f>'4'!X54</f>
        <v>[選択]</v>
      </c>
      <c r="L40" s="106"/>
    </row>
    <row r="41" spans="1:12" x14ac:dyDescent="0.45">
      <c r="A41" s="106"/>
      <c r="B41" s="559"/>
      <c r="C41" s="562"/>
      <c r="D41" s="238" t="str">
        <f>'3'!E54</f>
        <v/>
      </c>
      <c r="E41" s="239" t="str">
        <f>IF('2'!$E75&lt;&gt;"",'2'!$E75,"")</f>
        <v/>
      </c>
      <c r="F41" s="239" t="str">
        <f>IF('2'!$E77&lt;&gt;"",'2'!$E77,"")</f>
        <v/>
      </c>
      <c r="G41" s="240" t="str">
        <f>IF('2'!$E78&lt;&gt;"",'2'!$E78,"")</f>
        <v/>
      </c>
      <c r="H41" s="241" t="str">
        <f>IF('2'!$E76&lt;&gt;"",'2'!$E76,"")</f>
        <v/>
      </c>
      <c r="I41" s="553"/>
      <c r="J41" s="553"/>
      <c r="K41" s="556"/>
      <c r="L41" s="106"/>
    </row>
    <row r="42" spans="1:12" x14ac:dyDescent="0.45">
      <c r="A42" s="106"/>
      <c r="B42" s="559"/>
      <c r="C42" s="562"/>
      <c r="D42" s="238" t="str">
        <f>'3'!E55</f>
        <v/>
      </c>
      <c r="E42" s="239" t="str">
        <f>IF('2'!$F75&lt;&gt;"",'2'!$F75,"")</f>
        <v/>
      </c>
      <c r="F42" s="242" t="str">
        <f>IF('2'!$F77&lt;&gt;"",'2'!$F77,"")</f>
        <v/>
      </c>
      <c r="G42" s="243" t="str">
        <f>IF('2'!$F78&lt;&gt;"",'2'!$F78,"")</f>
        <v/>
      </c>
      <c r="H42" s="241" t="str">
        <f>IF('2'!$F76&lt;&gt;"",'2'!$F76,"")</f>
        <v/>
      </c>
      <c r="I42" s="553"/>
      <c r="J42" s="553"/>
      <c r="K42" s="556"/>
      <c r="L42" s="106"/>
    </row>
    <row r="43" spans="1:12" x14ac:dyDescent="0.45">
      <c r="A43" s="106"/>
      <c r="B43" s="559"/>
      <c r="C43" s="562"/>
      <c r="D43" s="238" t="str">
        <f>'3'!E56</f>
        <v/>
      </c>
      <c r="E43" s="239" t="str">
        <f>IF('2'!$G75&lt;&gt;"",'2'!$G75,"")</f>
        <v/>
      </c>
      <c r="F43" s="242" t="str">
        <f>IF('2'!$G77&lt;&gt;"",'2'!$G77,"")</f>
        <v/>
      </c>
      <c r="G43" s="243" t="str">
        <f>IF('2'!$G78&lt;&gt;"",'2'!$G78,"")</f>
        <v/>
      </c>
      <c r="H43" s="241" t="str">
        <f>IF('2'!$G76&lt;&gt;"",'2'!$G76,"")</f>
        <v/>
      </c>
      <c r="I43" s="553"/>
      <c r="J43" s="553"/>
      <c r="K43" s="556"/>
      <c r="L43" s="106"/>
    </row>
    <row r="44" spans="1:12" ht="15.6" thickBot="1" x14ac:dyDescent="0.5">
      <c r="A44" s="106"/>
      <c r="B44" s="560"/>
      <c r="C44" s="563"/>
      <c r="D44" s="244" t="str">
        <f>'3'!E57</f>
        <v/>
      </c>
      <c r="E44" s="245" t="str">
        <f>IF('2'!$H75&lt;&gt;"",'2'!$H75,"")</f>
        <v/>
      </c>
      <c r="F44" s="246" t="str">
        <f>IF('2'!$H77&lt;&gt;"",'2'!$H77,"")</f>
        <v/>
      </c>
      <c r="G44" s="247" t="str">
        <f>IF('2'!$H78&lt;&gt;"",'2'!$H78,"")</f>
        <v/>
      </c>
      <c r="H44" s="248" t="str">
        <f>IF('2'!$H76&lt;&gt;"",'2'!$H76,"")</f>
        <v/>
      </c>
      <c r="I44" s="554"/>
      <c r="J44" s="554"/>
      <c r="K44" s="557"/>
      <c r="L44" s="106"/>
    </row>
    <row r="45" spans="1:12" x14ac:dyDescent="0.45">
      <c r="A45" s="106"/>
      <c r="B45" s="558" t="str">
        <f>IF(C45&lt;&gt;"",9,"")</f>
        <v/>
      </c>
      <c r="C45" s="561" t="str">
        <f>IF('1'!D21&lt;&gt;"",'1'!D21,"")</f>
        <v/>
      </c>
      <c r="D45" s="233" t="str">
        <f>'3'!E58</f>
        <v/>
      </c>
      <c r="E45" s="234" t="str">
        <f>IF('2'!$D83&lt;&gt;"",'2'!$D83,"")</f>
        <v/>
      </c>
      <c r="F45" s="235" t="str">
        <f>IF('2'!$D85&lt;&gt;"",'2'!$D85,"")</f>
        <v/>
      </c>
      <c r="G45" s="236" t="str">
        <f>IF('2'!$D86&lt;&gt;"",'2'!$D86,"")</f>
        <v/>
      </c>
      <c r="H45" s="237" t="str">
        <f>IF('2'!$D84&lt;&gt;"",'2'!$D84,"")</f>
        <v/>
      </c>
      <c r="I45" s="552" t="str">
        <f>IF('3'!G58="[選択]","","【A】"&amp;'3'!G58&amp;"（"&amp;'3'!H59&amp;"）"&amp;CHAR(10))&amp;IF('3'!I58="[選択]","","【B】"&amp;'3'!I58&amp;"（"&amp;'3'!J59&amp;"）"&amp;CHAR(10))&amp;IF('3'!K58="実施済","【C】"&amp;'3'!K58&amp;"（"&amp;'3'!L59&amp;"）"&amp;CHAR(10),"")&amp;IF('3'!M58="実施済","【D】"&amp;'3'!M58&amp;"（"&amp;'3'!N59&amp;"）"&amp;CHAR(10),"")</f>
        <v/>
      </c>
      <c r="J45" s="552" t="str">
        <f>IF('4'!G59="[選択]","","【a】"&amp;'4'!G59&amp;"（"&amp;'4'!H60&amp;"）"&amp;CHAR(10))&amp;IF('4'!I59="[選択]","","【b】"&amp;'4'!I59&amp;"（"&amp;'4'!J60&amp;"）"&amp;CHAR(10))&amp;IF('4'!K59="[選択]","","【c】"&amp;'4'!K59&amp;"（"&amp;'4'!L60&amp;"）"&amp;CHAR(10))&amp;IF('4'!M59="[選択]","","【d】"&amp;'4'!M59&amp;"（"&amp;'4'!N60&amp;"）"&amp;CHAR(10))&amp;IF('4'!O59="[選択]","","【e】"&amp;'4'!O59&amp;"（"&amp;'4'!P60&amp;"）"&amp;CHAR(10))&amp;IF('4'!Q59="[選択]","","【f】"&amp;'4'!Q59&amp;"（"&amp;'4'!R60&amp;"）"&amp;CHAR(10))&amp;IF('4'!S59="[選択]","","【g】"&amp;'4'!S59&amp;"（"&amp;'4'!T60&amp;"）"&amp;CHAR(10))&amp;IF('4'!U59="[選択]","","【h】"&amp;'4'!U59&amp;"（"&amp;'4'!V60&amp;"）")</f>
        <v/>
      </c>
      <c r="K45" s="555" t="str">
        <f>'4'!X59</f>
        <v>[選択]</v>
      </c>
      <c r="L45" s="106"/>
    </row>
    <row r="46" spans="1:12" x14ac:dyDescent="0.45">
      <c r="A46" s="106"/>
      <c r="B46" s="559"/>
      <c r="C46" s="562"/>
      <c r="D46" s="238" t="str">
        <f>'3'!E59</f>
        <v/>
      </c>
      <c r="E46" s="239" t="str">
        <f>IF('2'!$E83&lt;&gt;"",'2'!$E83,"")</f>
        <v/>
      </c>
      <c r="F46" s="239" t="str">
        <f>IF('2'!$E85&lt;&gt;"",'2'!$E85,"")</f>
        <v/>
      </c>
      <c r="G46" s="240" t="str">
        <f>IF('2'!$E86&lt;&gt;"",'2'!$E86,"")</f>
        <v/>
      </c>
      <c r="H46" s="241" t="str">
        <f>IF('2'!$E84&lt;&gt;"",'2'!$E84,"")</f>
        <v/>
      </c>
      <c r="I46" s="553"/>
      <c r="J46" s="553"/>
      <c r="K46" s="556"/>
      <c r="L46" s="106"/>
    </row>
    <row r="47" spans="1:12" x14ac:dyDescent="0.45">
      <c r="A47" s="106"/>
      <c r="B47" s="559"/>
      <c r="C47" s="562"/>
      <c r="D47" s="238" t="str">
        <f>'3'!E60</f>
        <v/>
      </c>
      <c r="E47" s="239" t="str">
        <f>IF('2'!$F83&lt;&gt;"",'2'!$F83,"")</f>
        <v/>
      </c>
      <c r="F47" s="242" t="str">
        <f>IF('2'!$F85&lt;&gt;"",'2'!$F85,"")</f>
        <v/>
      </c>
      <c r="G47" s="243" t="str">
        <f>IF('2'!$F86&lt;&gt;"",'2'!$F86,"")</f>
        <v/>
      </c>
      <c r="H47" s="241" t="str">
        <f>IF('2'!$F84&lt;&gt;"",'2'!$F84,"")</f>
        <v/>
      </c>
      <c r="I47" s="553"/>
      <c r="J47" s="553"/>
      <c r="K47" s="556"/>
      <c r="L47" s="106"/>
    </row>
    <row r="48" spans="1:12" x14ac:dyDescent="0.45">
      <c r="A48" s="106"/>
      <c r="B48" s="559"/>
      <c r="C48" s="562"/>
      <c r="D48" s="238" t="str">
        <f>'3'!E61</f>
        <v/>
      </c>
      <c r="E48" s="239" t="str">
        <f>IF('2'!$G83&lt;&gt;"",'2'!$G83,"")</f>
        <v/>
      </c>
      <c r="F48" s="242" t="str">
        <f>IF('2'!$G85&lt;&gt;"",'2'!$G85,"")</f>
        <v/>
      </c>
      <c r="G48" s="243" t="str">
        <f>IF('2'!$G86&lt;&gt;"",'2'!$G86,"")</f>
        <v/>
      </c>
      <c r="H48" s="241" t="str">
        <f>IF('2'!$G84&lt;&gt;"",'2'!$G84,"")</f>
        <v/>
      </c>
      <c r="I48" s="553"/>
      <c r="J48" s="553"/>
      <c r="K48" s="556"/>
      <c r="L48" s="106"/>
    </row>
    <row r="49" spans="1:12" ht="15.6" thickBot="1" x14ac:dyDescent="0.5">
      <c r="A49" s="106"/>
      <c r="B49" s="560"/>
      <c r="C49" s="563"/>
      <c r="D49" s="244" t="str">
        <f>'3'!E62</f>
        <v/>
      </c>
      <c r="E49" s="245" t="str">
        <f>IF('2'!$H83&lt;&gt;"",'2'!$H83,"")</f>
        <v/>
      </c>
      <c r="F49" s="246" t="str">
        <f>IF('2'!$H85&lt;&gt;"",'2'!$H85,"")</f>
        <v/>
      </c>
      <c r="G49" s="247" t="str">
        <f>IF('2'!$H86&lt;&gt;"",'2'!$H86,"")</f>
        <v/>
      </c>
      <c r="H49" s="248" t="str">
        <f>IF('2'!$H84&lt;&gt;"",'2'!$H84,"")</f>
        <v/>
      </c>
      <c r="I49" s="554"/>
      <c r="J49" s="554"/>
      <c r="K49" s="557"/>
      <c r="L49" s="106"/>
    </row>
    <row r="50" spans="1:12" x14ac:dyDescent="0.45">
      <c r="A50" s="106"/>
      <c r="B50" s="558" t="str">
        <f>IF(C50&lt;&gt;"",10,"")</f>
        <v/>
      </c>
      <c r="C50" s="561" t="str">
        <f>IF('1'!D22&lt;&gt;"",'1'!D22,"")</f>
        <v/>
      </c>
      <c r="D50" s="233" t="str">
        <f>'3'!E63</f>
        <v/>
      </c>
      <c r="E50" s="234" t="str">
        <f>IF('2'!$D91&lt;&gt;"",'2'!$D91,"")</f>
        <v/>
      </c>
      <c r="F50" s="235" t="str">
        <f>IF('2'!$D93&lt;&gt;"",'2'!$D93,"")</f>
        <v/>
      </c>
      <c r="G50" s="236" t="str">
        <f>IF('2'!$D94&lt;&gt;"",'2'!$D94,"")</f>
        <v/>
      </c>
      <c r="H50" s="237" t="str">
        <f>IF('2'!$D92&lt;&gt;"",'2'!$D92,"")</f>
        <v/>
      </c>
      <c r="I50" s="552" t="str">
        <f>IF('3'!G63="[選択]","","【A】"&amp;'3'!G63&amp;"（"&amp;'3'!H64&amp;"）"&amp;CHAR(10))&amp;IF('3'!I63="[選択]","","【B】"&amp;'3'!I63&amp;"（"&amp;'3'!J64&amp;"）"&amp;CHAR(10))&amp;IF('3'!K63="実施済","【C】"&amp;'3'!K63&amp;"（"&amp;'3'!L64&amp;"）"&amp;CHAR(10),"")&amp;IF('3'!M63="実施済","【D】"&amp;'3'!M63&amp;"（"&amp;'3'!N64&amp;"）"&amp;CHAR(10),"")</f>
        <v/>
      </c>
      <c r="J50" s="552" t="str">
        <f>IF('4'!G64="[選択]","","【a】"&amp;'4'!G64&amp;"（"&amp;'4'!H65&amp;"）"&amp;CHAR(10))&amp;IF('4'!I64="[選択]","","【b】"&amp;'4'!I64&amp;"（"&amp;'4'!J65&amp;"）"&amp;CHAR(10))&amp;IF('4'!K64="[選択]","","【c】"&amp;'4'!K64&amp;"（"&amp;'4'!L65&amp;"）"&amp;CHAR(10))&amp;IF('4'!M64="[選択]","","【d】"&amp;'4'!M64&amp;"（"&amp;'4'!N65&amp;"）"&amp;CHAR(10))&amp;IF('4'!O64="[選択]","","【e】"&amp;'4'!O64&amp;"（"&amp;'4'!P65&amp;"）"&amp;CHAR(10))&amp;IF('4'!Q64="[選択]","","【f】"&amp;'4'!Q64&amp;"（"&amp;'4'!R65&amp;"）"&amp;CHAR(10))&amp;IF('4'!S64="[選択]","","【g】"&amp;'4'!S64&amp;"（"&amp;'4'!T65&amp;"）"&amp;CHAR(10))&amp;IF('4'!U64="[選択]","","【h】"&amp;'4'!U64&amp;"（"&amp;'4'!V65&amp;"）")</f>
        <v/>
      </c>
      <c r="K50" s="555" t="str">
        <f>'4'!X64</f>
        <v>[選択]</v>
      </c>
      <c r="L50" s="106"/>
    </row>
    <row r="51" spans="1:12" x14ac:dyDescent="0.45">
      <c r="A51" s="106"/>
      <c r="B51" s="559"/>
      <c r="C51" s="562"/>
      <c r="D51" s="238" t="str">
        <f>'3'!E64</f>
        <v/>
      </c>
      <c r="E51" s="239" t="str">
        <f>IF('2'!$E91&lt;&gt;"",'2'!$E91,"")</f>
        <v/>
      </c>
      <c r="F51" s="239" t="str">
        <f>IF('2'!$E93&lt;&gt;"",'2'!$E93,"")</f>
        <v/>
      </c>
      <c r="G51" s="240" t="str">
        <f>IF('2'!$E94&lt;&gt;"",'2'!$E94,"")</f>
        <v/>
      </c>
      <c r="H51" s="241" t="str">
        <f>IF('2'!$E92&lt;&gt;"",'2'!$E92,"")</f>
        <v/>
      </c>
      <c r="I51" s="553"/>
      <c r="J51" s="553"/>
      <c r="K51" s="556"/>
      <c r="L51" s="106"/>
    </row>
    <row r="52" spans="1:12" x14ac:dyDescent="0.45">
      <c r="A52" s="106"/>
      <c r="B52" s="559"/>
      <c r="C52" s="562"/>
      <c r="D52" s="238" t="str">
        <f>'3'!E65</f>
        <v/>
      </c>
      <c r="E52" s="239" t="str">
        <f>IF('2'!$F91&lt;&gt;"",'2'!$F91,"")</f>
        <v/>
      </c>
      <c r="F52" s="242" t="str">
        <f>IF('2'!$F93&lt;&gt;"",'2'!$F93,"")</f>
        <v/>
      </c>
      <c r="G52" s="243" t="str">
        <f>IF('2'!$F94&lt;&gt;"",'2'!$F94,"")</f>
        <v/>
      </c>
      <c r="H52" s="241" t="str">
        <f>IF('2'!$F92&lt;&gt;"",'2'!$F92,"")</f>
        <v/>
      </c>
      <c r="I52" s="553"/>
      <c r="J52" s="553"/>
      <c r="K52" s="556"/>
      <c r="L52" s="106"/>
    </row>
    <row r="53" spans="1:12" x14ac:dyDescent="0.45">
      <c r="A53" s="106"/>
      <c r="B53" s="559"/>
      <c r="C53" s="562"/>
      <c r="D53" s="238" t="str">
        <f>'3'!E66</f>
        <v/>
      </c>
      <c r="E53" s="239" t="str">
        <f>IF('2'!$G91&lt;&gt;"",'2'!$G91,"")</f>
        <v/>
      </c>
      <c r="F53" s="242" t="str">
        <f>IF('2'!$G93&lt;&gt;"",'2'!$G93,"")</f>
        <v/>
      </c>
      <c r="G53" s="243" t="str">
        <f>IF('2'!$G94&lt;&gt;"",'2'!$G94,"")</f>
        <v/>
      </c>
      <c r="H53" s="241" t="str">
        <f>IF('2'!$G92&lt;&gt;"",'2'!$G92,"")</f>
        <v/>
      </c>
      <c r="I53" s="553"/>
      <c r="J53" s="553"/>
      <c r="K53" s="556"/>
      <c r="L53" s="106"/>
    </row>
    <row r="54" spans="1:12" ht="15.6" thickBot="1" x14ac:dyDescent="0.5">
      <c r="A54" s="106"/>
      <c r="B54" s="560"/>
      <c r="C54" s="563"/>
      <c r="D54" s="244" t="str">
        <f>'3'!E67</f>
        <v/>
      </c>
      <c r="E54" s="245" t="str">
        <f>IF('2'!$H91&lt;&gt;"",'2'!$H91,"")</f>
        <v/>
      </c>
      <c r="F54" s="246" t="str">
        <f>IF('2'!$H93&lt;&gt;"",'2'!$H93,"")</f>
        <v/>
      </c>
      <c r="G54" s="247" t="str">
        <f>IF('2'!$H94&lt;&gt;"",'2'!$H94,"")</f>
        <v/>
      </c>
      <c r="H54" s="248" t="str">
        <f>IF('2'!$H92&lt;&gt;"",'2'!$H92,"")</f>
        <v/>
      </c>
      <c r="I54" s="554"/>
      <c r="J54" s="554"/>
      <c r="K54" s="557"/>
      <c r="L54" s="106"/>
    </row>
    <row r="55" spans="1:12" x14ac:dyDescent="0.45">
      <c r="A55" s="106"/>
      <c r="B55" s="558" t="str">
        <f>IF(C55&lt;&gt;"",11,"")</f>
        <v/>
      </c>
      <c r="C55" s="561" t="str">
        <f>IF('1'!D23&lt;&gt;"",'1'!D23,"")</f>
        <v/>
      </c>
      <c r="D55" s="233" t="str">
        <f>'3'!E68</f>
        <v/>
      </c>
      <c r="E55" s="234" t="str">
        <f>IF('2'!$D99&lt;&gt;"",'2'!$D99,"")</f>
        <v/>
      </c>
      <c r="F55" s="235" t="str">
        <f>IF('2'!$D101&lt;&gt;"",'2'!$D101,"")</f>
        <v/>
      </c>
      <c r="G55" s="236" t="str">
        <f>IF('2'!$D102&lt;&gt;"",'2'!$D102,"")</f>
        <v/>
      </c>
      <c r="H55" s="237" t="str">
        <f>IF('2'!$D100&lt;&gt;"",'2'!$D100,"")</f>
        <v/>
      </c>
      <c r="I55" s="552" t="str">
        <f>IF('3'!G68="[選択]","","【A】"&amp;'3'!G68&amp;"（"&amp;'3'!H69&amp;"）"&amp;CHAR(10))&amp;IF('3'!I68="[選択]","","【B】"&amp;'3'!I68&amp;"（"&amp;'3'!J69&amp;"）"&amp;CHAR(10))&amp;IF('3'!K68="実施済","【C】"&amp;'3'!K68&amp;"（"&amp;'3'!L69&amp;"）"&amp;CHAR(10),"")&amp;IF('3'!M68="実施済","【D】"&amp;'3'!M68&amp;"（"&amp;'3'!N69&amp;"）"&amp;CHAR(10),"")</f>
        <v/>
      </c>
      <c r="J55" s="552" t="str">
        <f>IF('4'!G69="[選択]","","【a】"&amp;'4'!G69&amp;"（"&amp;'4'!H70&amp;"）"&amp;CHAR(10))&amp;IF('4'!I69="[選択]","","【b】"&amp;'4'!I69&amp;"（"&amp;'4'!J70&amp;"）"&amp;CHAR(10))&amp;IF('4'!K69="[選択]","","【c】"&amp;'4'!K69&amp;"（"&amp;'4'!L70&amp;"）"&amp;CHAR(10))&amp;IF('4'!M69="[選択]","","【d】"&amp;'4'!M69&amp;"（"&amp;'4'!N70&amp;"）"&amp;CHAR(10))&amp;IF('4'!O69="[選択]","","【e】"&amp;'4'!O69&amp;"（"&amp;'4'!P70&amp;"）"&amp;CHAR(10))&amp;IF('4'!Q69="[選択]","","【f】"&amp;'4'!Q69&amp;"（"&amp;'4'!R70&amp;"）"&amp;CHAR(10))&amp;IF('4'!S69="[選択]","","【g】"&amp;'4'!S69&amp;"（"&amp;'4'!T70&amp;"）"&amp;CHAR(10))&amp;IF('4'!U69="[選択]","","【h】"&amp;'4'!U69&amp;"（"&amp;'4'!V70&amp;"）")</f>
        <v/>
      </c>
      <c r="K55" s="555" t="str">
        <f>'4'!X69</f>
        <v>[選択]</v>
      </c>
      <c r="L55" s="106"/>
    </row>
    <row r="56" spans="1:12" x14ac:dyDescent="0.45">
      <c r="A56" s="106"/>
      <c r="B56" s="559"/>
      <c r="C56" s="562"/>
      <c r="D56" s="238" t="str">
        <f>'3'!E69</f>
        <v/>
      </c>
      <c r="E56" s="239" t="str">
        <f>IF('2'!$E99&lt;&gt;"",'2'!$E99,"")</f>
        <v/>
      </c>
      <c r="F56" s="239" t="str">
        <f>IF('2'!$E101&lt;&gt;"",'2'!$E101,"")</f>
        <v/>
      </c>
      <c r="G56" s="240" t="str">
        <f>IF('2'!$E102&lt;&gt;"",'2'!$E102,"")</f>
        <v/>
      </c>
      <c r="H56" s="241" t="str">
        <f>IF('2'!$E100&lt;&gt;"",'2'!$E100,"")</f>
        <v/>
      </c>
      <c r="I56" s="553"/>
      <c r="J56" s="553"/>
      <c r="K56" s="556"/>
      <c r="L56" s="106"/>
    </row>
    <row r="57" spans="1:12" x14ac:dyDescent="0.45">
      <c r="A57" s="106"/>
      <c r="B57" s="559"/>
      <c r="C57" s="562"/>
      <c r="D57" s="238" t="str">
        <f>'3'!E70</f>
        <v/>
      </c>
      <c r="E57" s="239" t="str">
        <f>IF('2'!$F99&lt;&gt;"",'2'!$F99,"")</f>
        <v/>
      </c>
      <c r="F57" s="242" t="str">
        <f>IF('2'!$F101&lt;&gt;"",'2'!$F101,"")</f>
        <v/>
      </c>
      <c r="G57" s="243" t="str">
        <f>IF('2'!$F102&lt;&gt;"",'2'!$F102,"")</f>
        <v/>
      </c>
      <c r="H57" s="241" t="str">
        <f>IF('2'!$F100&lt;&gt;"",'2'!$F100,"")</f>
        <v/>
      </c>
      <c r="I57" s="553"/>
      <c r="J57" s="553"/>
      <c r="K57" s="556"/>
      <c r="L57" s="106"/>
    </row>
    <row r="58" spans="1:12" x14ac:dyDescent="0.45">
      <c r="A58" s="106"/>
      <c r="B58" s="559"/>
      <c r="C58" s="562"/>
      <c r="D58" s="238" t="str">
        <f>'3'!E71</f>
        <v/>
      </c>
      <c r="E58" s="239" t="str">
        <f>IF('2'!$G99&lt;&gt;"",'2'!$G99,"")</f>
        <v/>
      </c>
      <c r="F58" s="242" t="str">
        <f>IF('2'!$G101&lt;&gt;"",'2'!$G101,"")</f>
        <v/>
      </c>
      <c r="G58" s="243" t="str">
        <f>IF('2'!$G102&lt;&gt;"",'2'!$G102,"")</f>
        <v/>
      </c>
      <c r="H58" s="241" t="str">
        <f>IF('2'!$G100&lt;&gt;"",'2'!$G100,"")</f>
        <v/>
      </c>
      <c r="I58" s="553"/>
      <c r="J58" s="553"/>
      <c r="K58" s="556"/>
      <c r="L58" s="106"/>
    </row>
    <row r="59" spans="1:12" ht="15.6" thickBot="1" x14ac:dyDescent="0.5">
      <c r="A59" s="106"/>
      <c r="B59" s="560"/>
      <c r="C59" s="563"/>
      <c r="D59" s="244" t="str">
        <f>'3'!E72</f>
        <v/>
      </c>
      <c r="E59" s="245" t="str">
        <f>IF('2'!$H99&lt;&gt;"",'2'!$H99,"")</f>
        <v/>
      </c>
      <c r="F59" s="246" t="str">
        <f>IF('2'!$H101&lt;&gt;"",'2'!$H101,"")</f>
        <v/>
      </c>
      <c r="G59" s="247" t="str">
        <f>IF('2'!$H102&lt;&gt;"",'2'!$H102,"")</f>
        <v/>
      </c>
      <c r="H59" s="248" t="str">
        <f>IF('2'!$H100&lt;&gt;"",'2'!$H100,"")</f>
        <v/>
      </c>
      <c r="I59" s="554"/>
      <c r="J59" s="554"/>
      <c r="K59" s="557"/>
      <c r="L59" s="106"/>
    </row>
    <row r="60" spans="1:12" x14ac:dyDescent="0.45">
      <c r="A60" s="106"/>
      <c r="B60" s="558" t="str">
        <f>IF(C60&lt;&gt;"",12,"")</f>
        <v/>
      </c>
      <c r="C60" s="561" t="str">
        <f>IF('1'!D24&lt;&gt;"",'1'!D24,"")</f>
        <v/>
      </c>
      <c r="D60" s="233" t="str">
        <f>'3'!E73</f>
        <v/>
      </c>
      <c r="E60" s="234" t="str">
        <f>IF('2'!$D107&lt;&gt;"",'2'!$D107,"")</f>
        <v/>
      </c>
      <c r="F60" s="235" t="str">
        <f>IF('2'!$D109&lt;&gt;"",'2'!$D109,"")</f>
        <v/>
      </c>
      <c r="G60" s="236" t="str">
        <f>IF('2'!$D110&lt;&gt;"",'2'!$D110,"")</f>
        <v/>
      </c>
      <c r="H60" s="237" t="str">
        <f>IF('2'!$D108&lt;&gt;"",'2'!$D108,"")</f>
        <v/>
      </c>
      <c r="I60" s="552" t="str">
        <f>IF('3'!G73="[選択]","","【A】"&amp;'3'!G73&amp;"（"&amp;'3'!H74&amp;"）"&amp;CHAR(10))&amp;IF('3'!I73="[選択]","","【B】"&amp;'3'!I73&amp;"（"&amp;'3'!J74&amp;"）"&amp;CHAR(10))&amp;IF('3'!K73="実施済","【C】"&amp;'3'!K73&amp;"（"&amp;'3'!L74&amp;"）"&amp;CHAR(10),"")&amp;IF('3'!M73="実施済","【D】"&amp;'3'!M73&amp;"（"&amp;'3'!N74&amp;"）"&amp;CHAR(10),"")</f>
        <v/>
      </c>
      <c r="J60" s="552" t="str">
        <f>IF('4'!G74="[選択]","","【a】"&amp;'4'!G74&amp;"（"&amp;'4'!H75&amp;"）"&amp;CHAR(10))&amp;IF('4'!I74="[選択]","","【b】"&amp;'4'!I74&amp;"（"&amp;'4'!J75&amp;"）"&amp;CHAR(10))&amp;IF('4'!K74="[選択]","","【c】"&amp;'4'!K74&amp;"（"&amp;'4'!L75&amp;"）"&amp;CHAR(10))&amp;IF('4'!M74="[選択]","","【d】"&amp;'4'!M74&amp;"（"&amp;'4'!N75&amp;"）"&amp;CHAR(10))&amp;IF('4'!O74="[選択]","","【e】"&amp;'4'!O74&amp;"（"&amp;'4'!P75&amp;"）"&amp;CHAR(10))&amp;IF('4'!Q74="[選択]","","【f】"&amp;'4'!Q74&amp;"（"&amp;'4'!R75&amp;"）"&amp;CHAR(10))&amp;IF('4'!S74="[選択]","","【g】"&amp;'4'!S74&amp;"（"&amp;'4'!T75&amp;"）"&amp;CHAR(10))&amp;IF('4'!U74="[選択]","","【h】"&amp;'4'!U74&amp;"（"&amp;'4'!V75&amp;"）")</f>
        <v/>
      </c>
      <c r="K60" s="555" t="str">
        <f>'4'!X74</f>
        <v>[選択]</v>
      </c>
      <c r="L60" s="106"/>
    </row>
    <row r="61" spans="1:12" x14ac:dyDescent="0.45">
      <c r="A61" s="106"/>
      <c r="B61" s="559"/>
      <c r="C61" s="562"/>
      <c r="D61" s="238" t="str">
        <f>'3'!E74</f>
        <v/>
      </c>
      <c r="E61" s="239" t="str">
        <f>IF('2'!$E107&lt;&gt;"",'2'!$E107,"")</f>
        <v/>
      </c>
      <c r="F61" s="239" t="str">
        <f>IF('2'!$E109&lt;&gt;"",'2'!$E109,"")</f>
        <v/>
      </c>
      <c r="G61" s="240" t="str">
        <f>IF('2'!$E110&lt;&gt;"",'2'!$E110,"")</f>
        <v/>
      </c>
      <c r="H61" s="241" t="str">
        <f>IF('2'!$E108&lt;&gt;"",'2'!$E108,"")</f>
        <v/>
      </c>
      <c r="I61" s="553"/>
      <c r="J61" s="553"/>
      <c r="K61" s="556"/>
      <c r="L61" s="106"/>
    </row>
    <row r="62" spans="1:12" x14ac:dyDescent="0.45">
      <c r="A62" s="106"/>
      <c r="B62" s="559"/>
      <c r="C62" s="562"/>
      <c r="D62" s="238" t="str">
        <f>'3'!E75</f>
        <v/>
      </c>
      <c r="E62" s="239" t="str">
        <f>IF('2'!$F107&lt;&gt;"",'2'!$F107,"")</f>
        <v/>
      </c>
      <c r="F62" s="242" t="str">
        <f>IF('2'!$F109&lt;&gt;"",'2'!$F109,"")</f>
        <v/>
      </c>
      <c r="G62" s="243" t="str">
        <f>IF('2'!$F110&lt;&gt;"",'2'!$F110,"")</f>
        <v/>
      </c>
      <c r="H62" s="241" t="str">
        <f>IF('2'!$F108&lt;&gt;"",'2'!$F108,"")</f>
        <v/>
      </c>
      <c r="I62" s="553"/>
      <c r="J62" s="553"/>
      <c r="K62" s="556"/>
      <c r="L62" s="106"/>
    </row>
    <row r="63" spans="1:12" x14ac:dyDescent="0.45">
      <c r="A63" s="106"/>
      <c r="B63" s="559"/>
      <c r="C63" s="562"/>
      <c r="D63" s="238" t="str">
        <f>'3'!E76</f>
        <v/>
      </c>
      <c r="E63" s="239" t="str">
        <f>IF('2'!$G107&lt;&gt;"",'2'!$G107,"")</f>
        <v/>
      </c>
      <c r="F63" s="242" t="str">
        <f>IF('2'!$G109&lt;&gt;"",'2'!$G109,"")</f>
        <v/>
      </c>
      <c r="G63" s="243" t="str">
        <f>IF('2'!$G110&lt;&gt;"",'2'!$G110,"")</f>
        <v/>
      </c>
      <c r="H63" s="241" t="str">
        <f>IF('2'!$G108&lt;&gt;"",'2'!$G108,"")</f>
        <v/>
      </c>
      <c r="I63" s="553"/>
      <c r="J63" s="553"/>
      <c r="K63" s="556"/>
      <c r="L63" s="106"/>
    </row>
    <row r="64" spans="1:12" ht="15.6" thickBot="1" x14ac:dyDescent="0.5">
      <c r="A64" s="106"/>
      <c r="B64" s="560"/>
      <c r="C64" s="563"/>
      <c r="D64" s="244" t="str">
        <f>'3'!E77</f>
        <v/>
      </c>
      <c r="E64" s="245" t="str">
        <f>IF('2'!$H107&lt;&gt;"",'2'!$H107,"")</f>
        <v/>
      </c>
      <c r="F64" s="246" t="str">
        <f>IF('2'!$H109&lt;&gt;"",'2'!$H109,"")</f>
        <v/>
      </c>
      <c r="G64" s="247" t="str">
        <f>IF('2'!$H110&lt;&gt;"",'2'!$H110,"")</f>
        <v/>
      </c>
      <c r="H64" s="248" t="str">
        <f>IF('2'!$H108&lt;&gt;"",'2'!$H108,"")</f>
        <v/>
      </c>
      <c r="I64" s="554"/>
      <c r="J64" s="554"/>
      <c r="K64" s="557"/>
      <c r="L64" s="106"/>
    </row>
    <row r="65" spans="1:12" x14ac:dyDescent="0.45">
      <c r="A65" s="106"/>
      <c r="B65" s="558" t="str">
        <f>IF(C65&lt;&gt;"",13,"")</f>
        <v/>
      </c>
      <c r="C65" s="561" t="str">
        <f>IF('1'!D25&lt;&gt;"",'1'!D25,"")</f>
        <v/>
      </c>
      <c r="D65" s="233" t="str">
        <f>'3'!E78</f>
        <v/>
      </c>
      <c r="E65" s="234" t="str">
        <f>IF('2'!$D115&lt;&gt;"",'2'!$D115,"")</f>
        <v/>
      </c>
      <c r="F65" s="235" t="str">
        <f>IF('2'!$D117&lt;&gt;"",'2'!$D117,"")</f>
        <v/>
      </c>
      <c r="G65" s="236" t="str">
        <f>IF('2'!$D118&lt;&gt;"",'2'!$D118,"")</f>
        <v/>
      </c>
      <c r="H65" s="237" t="str">
        <f>IF('2'!$D116&lt;&gt;"",'2'!$D116,"")</f>
        <v/>
      </c>
      <c r="I65" s="552" t="str">
        <f>IF('3'!G78="[選択]","","【A】"&amp;'3'!G78&amp;"（"&amp;'3'!H79&amp;"）"&amp;CHAR(10))&amp;IF('3'!I78="[選択]","","【B】"&amp;'3'!I78&amp;"（"&amp;'3'!J79&amp;"）"&amp;CHAR(10))&amp;IF('3'!K78="実施済","【C】"&amp;'3'!K78&amp;"（"&amp;'3'!L79&amp;"）"&amp;CHAR(10),"")&amp;IF('3'!M78="実施済","【D】"&amp;'3'!M78&amp;"（"&amp;'3'!N79&amp;"）"&amp;CHAR(10),"")</f>
        <v/>
      </c>
      <c r="J65" s="552" t="str">
        <f>IF('4'!G79="[選択]","","【a】"&amp;'4'!G79&amp;"（"&amp;'4'!H80&amp;"）"&amp;CHAR(10))&amp;IF('4'!I79="[選択]","","【b】"&amp;'4'!I79&amp;"（"&amp;'4'!J80&amp;"）"&amp;CHAR(10))&amp;IF('4'!K79="[選択]","","【c】"&amp;'4'!K79&amp;"（"&amp;'4'!L80&amp;"）"&amp;CHAR(10))&amp;IF('4'!M79="[選択]","","【d】"&amp;'4'!M79&amp;"（"&amp;'4'!N80&amp;"）"&amp;CHAR(10))&amp;IF('4'!O79="[選択]","","【e】"&amp;'4'!O79&amp;"（"&amp;'4'!P80&amp;"）"&amp;CHAR(10))&amp;IF('4'!Q79="[選択]","","【f】"&amp;'4'!Q79&amp;"（"&amp;'4'!R80&amp;"）"&amp;CHAR(10))&amp;IF('4'!S79="[選択]","","【g】"&amp;'4'!S79&amp;"（"&amp;'4'!T80&amp;"）"&amp;CHAR(10))&amp;IF('4'!U79="[選択]","","【h】"&amp;'4'!U79&amp;"（"&amp;'4'!V80&amp;"）")</f>
        <v/>
      </c>
      <c r="K65" s="555" t="str">
        <f>'4'!X79</f>
        <v>[選択]</v>
      </c>
      <c r="L65" s="106"/>
    </row>
    <row r="66" spans="1:12" x14ac:dyDescent="0.45">
      <c r="A66" s="106"/>
      <c r="B66" s="559"/>
      <c r="C66" s="562"/>
      <c r="D66" s="238" t="str">
        <f>'3'!E79</f>
        <v/>
      </c>
      <c r="E66" s="239" t="str">
        <f>IF('2'!$E115&lt;&gt;"",'2'!$E115,"")</f>
        <v/>
      </c>
      <c r="F66" s="239" t="str">
        <f>IF('2'!$E117&lt;&gt;"",'2'!$E117,"")</f>
        <v/>
      </c>
      <c r="G66" s="240" t="str">
        <f>IF('2'!$E118&lt;&gt;"",'2'!$E118,"")</f>
        <v/>
      </c>
      <c r="H66" s="241" t="str">
        <f>IF('2'!$E116&lt;&gt;"",'2'!$E116,"")</f>
        <v/>
      </c>
      <c r="I66" s="553"/>
      <c r="J66" s="553"/>
      <c r="K66" s="556"/>
      <c r="L66" s="106"/>
    </row>
    <row r="67" spans="1:12" x14ac:dyDescent="0.45">
      <c r="A67" s="106"/>
      <c r="B67" s="559"/>
      <c r="C67" s="562"/>
      <c r="D67" s="238" t="str">
        <f>'3'!E80</f>
        <v/>
      </c>
      <c r="E67" s="239" t="str">
        <f>IF('2'!$F115&lt;&gt;"",'2'!$F115,"")</f>
        <v/>
      </c>
      <c r="F67" s="242" t="str">
        <f>IF('2'!$F117&lt;&gt;"",'2'!$F117,"")</f>
        <v/>
      </c>
      <c r="G67" s="243" t="str">
        <f>IF('2'!$F118&lt;&gt;"",'2'!$F118,"")</f>
        <v/>
      </c>
      <c r="H67" s="241" t="str">
        <f>IF('2'!$F116&lt;&gt;"",'2'!$F116,"")</f>
        <v/>
      </c>
      <c r="I67" s="553"/>
      <c r="J67" s="553"/>
      <c r="K67" s="556"/>
      <c r="L67" s="106"/>
    </row>
    <row r="68" spans="1:12" x14ac:dyDescent="0.45">
      <c r="A68" s="106"/>
      <c r="B68" s="559"/>
      <c r="C68" s="562"/>
      <c r="D68" s="238" t="str">
        <f>'3'!E81</f>
        <v/>
      </c>
      <c r="E68" s="239" t="str">
        <f>IF('2'!$G115&lt;&gt;"",'2'!$G115,"")</f>
        <v/>
      </c>
      <c r="F68" s="242" t="str">
        <f>IF('2'!$G117&lt;&gt;"",'2'!$G117,"")</f>
        <v/>
      </c>
      <c r="G68" s="243" t="str">
        <f>IF('2'!$G118&lt;&gt;"",'2'!$G118,"")</f>
        <v/>
      </c>
      <c r="H68" s="241" t="str">
        <f>IF('2'!$G116&lt;&gt;"",'2'!$G116,"")</f>
        <v/>
      </c>
      <c r="I68" s="553"/>
      <c r="J68" s="553"/>
      <c r="K68" s="556"/>
      <c r="L68" s="106"/>
    </row>
    <row r="69" spans="1:12" ht="15.6" thickBot="1" x14ac:dyDescent="0.5">
      <c r="A69" s="106"/>
      <c r="B69" s="560"/>
      <c r="C69" s="563"/>
      <c r="D69" s="244" t="str">
        <f>'3'!E82</f>
        <v/>
      </c>
      <c r="E69" s="245" t="str">
        <f>IF('2'!$H115&lt;&gt;"",'2'!$H115,"")</f>
        <v/>
      </c>
      <c r="F69" s="246" t="str">
        <f>IF('2'!$H117&lt;&gt;"",'2'!$H117,"")</f>
        <v/>
      </c>
      <c r="G69" s="247" t="str">
        <f>IF('2'!$H118&lt;&gt;"",'2'!$H118,"")</f>
        <v/>
      </c>
      <c r="H69" s="248" t="str">
        <f>IF('2'!$H116&lt;&gt;"",'2'!$H116,"")</f>
        <v/>
      </c>
      <c r="I69" s="554"/>
      <c r="J69" s="554"/>
      <c r="K69" s="557"/>
      <c r="L69" s="106"/>
    </row>
    <row r="70" spans="1:12" x14ac:dyDescent="0.45">
      <c r="A70" s="106"/>
      <c r="B70" s="558" t="str">
        <f>IF(C70&lt;&gt;"",14,"")</f>
        <v/>
      </c>
      <c r="C70" s="561" t="str">
        <f>IF('1'!D26&lt;&gt;"",'1'!D26,"")</f>
        <v/>
      </c>
      <c r="D70" s="233" t="str">
        <f>'3'!E83</f>
        <v/>
      </c>
      <c r="E70" s="234" t="str">
        <f>IF('2'!$D123&lt;&gt;"",'2'!$D123,"")</f>
        <v/>
      </c>
      <c r="F70" s="235" t="str">
        <f>IF('2'!$D125&lt;&gt;"",'2'!$D125,"")</f>
        <v/>
      </c>
      <c r="G70" s="236" t="str">
        <f>IF('2'!$D126&lt;&gt;"",'2'!$D126,"")</f>
        <v/>
      </c>
      <c r="H70" s="237" t="str">
        <f>IF('2'!$D124&lt;&gt;"",'2'!$D124,"")</f>
        <v/>
      </c>
      <c r="I70" s="552" t="str">
        <f>IF('3'!G83="[選択]","","【A】"&amp;'3'!G83&amp;"（"&amp;'3'!H84&amp;"）"&amp;CHAR(10))&amp;IF('3'!I83="[選択]","","【B】"&amp;'3'!I83&amp;"（"&amp;'3'!J84&amp;"）"&amp;CHAR(10))&amp;IF('3'!K83="実施済","【C】"&amp;'3'!K83&amp;"（"&amp;'3'!L84&amp;"）"&amp;CHAR(10),"")&amp;IF('3'!M83="実施済","【D】"&amp;'3'!M83&amp;"（"&amp;'3'!N84&amp;"）"&amp;CHAR(10),"")</f>
        <v/>
      </c>
      <c r="J70" s="552" t="str">
        <f>IF('4'!G84="[選択]","","【a】"&amp;'4'!G84&amp;"（"&amp;'4'!H85&amp;"）"&amp;CHAR(10))&amp;IF('4'!I84="[選択]","","【b】"&amp;'4'!I84&amp;"（"&amp;'4'!J85&amp;"）"&amp;CHAR(10))&amp;IF('4'!K84="[選択]","","【c】"&amp;'4'!K84&amp;"（"&amp;'4'!L85&amp;"）"&amp;CHAR(10))&amp;IF('4'!M84="[選択]","","【d】"&amp;'4'!M84&amp;"（"&amp;'4'!N85&amp;"）"&amp;CHAR(10))&amp;IF('4'!O84="[選択]","","【e】"&amp;'4'!O84&amp;"（"&amp;'4'!P85&amp;"）"&amp;CHAR(10))&amp;IF('4'!Q84="[選択]","","【f】"&amp;'4'!Q84&amp;"（"&amp;'4'!R85&amp;"）"&amp;CHAR(10))&amp;IF('4'!S84="[選択]","","【g】"&amp;'4'!S84&amp;"（"&amp;'4'!T85&amp;"）"&amp;CHAR(10))&amp;IF('4'!U84="[選択]","","【h】"&amp;'4'!U84&amp;"（"&amp;'4'!V85&amp;"）")</f>
        <v/>
      </c>
      <c r="K70" s="555" t="str">
        <f>'4'!X84</f>
        <v>[選択]</v>
      </c>
      <c r="L70" s="106"/>
    </row>
    <row r="71" spans="1:12" x14ac:dyDescent="0.45">
      <c r="A71" s="106"/>
      <c r="B71" s="559"/>
      <c r="C71" s="562"/>
      <c r="D71" s="238" t="str">
        <f>'3'!E84</f>
        <v/>
      </c>
      <c r="E71" s="239" t="str">
        <f>IF('2'!$E123&lt;&gt;"",'2'!$E123,"")</f>
        <v/>
      </c>
      <c r="F71" s="239" t="str">
        <f>IF('2'!$E125&lt;&gt;"",'2'!$E125,"")</f>
        <v/>
      </c>
      <c r="G71" s="240" t="str">
        <f>IF('2'!$E126&lt;&gt;"",'2'!$E126,"")</f>
        <v/>
      </c>
      <c r="H71" s="241" t="str">
        <f>IF('2'!$E124&lt;&gt;"",'2'!$E124,"")</f>
        <v/>
      </c>
      <c r="I71" s="553"/>
      <c r="J71" s="553"/>
      <c r="K71" s="556"/>
      <c r="L71" s="106"/>
    </row>
    <row r="72" spans="1:12" x14ac:dyDescent="0.45">
      <c r="A72" s="106"/>
      <c r="B72" s="559"/>
      <c r="C72" s="562"/>
      <c r="D72" s="238" t="str">
        <f>'3'!E85</f>
        <v/>
      </c>
      <c r="E72" s="239" t="str">
        <f>IF('2'!$F123&lt;&gt;"",'2'!$F123,"")</f>
        <v/>
      </c>
      <c r="F72" s="242" t="str">
        <f>IF('2'!$F125&lt;&gt;"",'2'!$F125,"")</f>
        <v/>
      </c>
      <c r="G72" s="243" t="str">
        <f>IF('2'!$F126&lt;&gt;"",'2'!$F126,"")</f>
        <v/>
      </c>
      <c r="H72" s="241" t="str">
        <f>IF('2'!$F124&lt;&gt;"",'2'!$F124,"")</f>
        <v/>
      </c>
      <c r="I72" s="553"/>
      <c r="J72" s="553"/>
      <c r="K72" s="556"/>
      <c r="L72" s="106"/>
    </row>
    <row r="73" spans="1:12" x14ac:dyDescent="0.45">
      <c r="A73" s="106"/>
      <c r="B73" s="559"/>
      <c r="C73" s="562"/>
      <c r="D73" s="238" t="str">
        <f>'3'!E86</f>
        <v/>
      </c>
      <c r="E73" s="239" t="str">
        <f>IF('2'!$G123&lt;&gt;"",'2'!$G123,"")</f>
        <v/>
      </c>
      <c r="F73" s="242" t="str">
        <f>IF('2'!$G125&lt;&gt;"",'2'!$G125,"")</f>
        <v/>
      </c>
      <c r="G73" s="243" t="str">
        <f>IF('2'!$G126&lt;&gt;"",'2'!$G126,"")</f>
        <v/>
      </c>
      <c r="H73" s="241" t="str">
        <f>IF('2'!$G124&lt;&gt;"",'2'!$G124,"")</f>
        <v/>
      </c>
      <c r="I73" s="553"/>
      <c r="J73" s="553"/>
      <c r="K73" s="556"/>
      <c r="L73" s="106"/>
    </row>
    <row r="74" spans="1:12" ht="15.6" thickBot="1" x14ac:dyDescent="0.5">
      <c r="A74" s="106"/>
      <c r="B74" s="560"/>
      <c r="C74" s="563"/>
      <c r="D74" s="244" t="str">
        <f>'3'!E87</f>
        <v/>
      </c>
      <c r="E74" s="245" t="str">
        <f>IF('2'!$H123&lt;&gt;"",'2'!$H123,"")</f>
        <v/>
      </c>
      <c r="F74" s="246" t="str">
        <f>IF('2'!$H125&lt;&gt;"",'2'!$H125,"")</f>
        <v/>
      </c>
      <c r="G74" s="247" t="str">
        <f>IF('2'!$H126&lt;&gt;"",'2'!$H126,"")</f>
        <v/>
      </c>
      <c r="H74" s="248" t="str">
        <f>IF('2'!$H124&lt;&gt;"",'2'!$H124,"")</f>
        <v/>
      </c>
      <c r="I74" s="554"/>
      <c r="J74" s="554"/>
      <c r="K74" s="557"/>
      <c r="L74" s="106"/>
    </row>
    <row r="75" spans="1:12" x14ac:dyDescent="0.45">
      <c r="A75" s="106"/>
      <c r="B75" s="558" t="str">
        <f>IF(C75&lt;&gt;"",15,"")</f>
        <v/>
      </c>
      <c r="C75" s="561" t="str">
        <f>IF('1'!D27&lt;&gt;"",'1'!D27,"")</f>
        <v/>
      </c>
      <c r="D75" s="233" t="str">
        <f>'3'!E88</f>
        <v/>
      </c>
      <c r="E75" s="234" t="str">
        <f>IF('2'!$D131&lt;&gt;"",'2'!$D131,"")</f>
        <v/>
      </c>
      <c r="F75" s="235" t="str">
        <f>IF('2'!$D133&lt;&gt;"",'2'!$D133,"")</f>
        <v/>
      </c>
      <c r="G75" s="236" t="str">
        <f>IF('2'!$D134&lt;&gt;"",'2'!$D134,"")</f>
        <v/>
      </c>
      <c r="H75" s="237" t="str">
        <f>IF('2'!$D132&lt;&gt;"",'2'!$D132,"")</f>
        <v/>
      </c>
      <c r="I75" s="552" t="str">
        <f>IF('3'!G88="[選択]","","【A】"&amp;'3'!G88&amp;"（"&amp;'3'!H89&amp;"）"&amp;CHAR(10))&amp;IF('3'!I88="[選択]","","【B】"&amp;'3'!I88&amp;"（"&amp;'3'!J89&amp;"）"&amp;CHAR(10))&amp;IF('3'!K88="実施済","【C】"&amp;'3'!K88&amp;"（"&amp;'3'!L89&amp;"）"&amp;CHAR(10),"")&amp;IF('3'!M88="実施済","【D】"&amp;'3'!M88&amp;"（"&amp;'3'!N89&amp;"）"&amp;CHAR(10),"")</f>
        <v/>
      </c>
      <c r="J75" s="552" t="str">
        <f>IF('4'!G89="[選択]","","【a】"&amp;'4'!G89&amp;"（"&amp;'4'!H90&amp;"）"&amp;CHAR(10))&amp;IF('4'!I89="[選択]","","【b】"&amp;'4'!I89&amp;"（"&amp;'4'!J90&amp;"）"&amp;CHAR(10))&amp;IF('4'!K89="[選択]","","【c】"&amp;'4'!K89&amp;"（"&amp;'4'!L90&amp;"）"&amp;CHAR(10))&amp;IF('4'!M89="[選択]","","【d】"&amp;'4'!M89&amp;"（"&amp;'4'!N90&amp;"）"&amp;CHAR(10))&amp;IF('4'!O89="[選択]","","【e】"&amp;'4'!O89&amp;"（"&amp;'4'!P90&amp;"）"&amp;CHAR(10))&amp;IF('4'!Q89="[選択]","","【f】"&amp;'4'!Q89&amp;"（"&amp;'4'!R90&amp;"）"&amp;CHAR(10))&amp;IF('4'!S89="[選択]","","【g】"&amp;'4'!S89&amp;"（"&amp;'4'!T90&amp;"）"&amp;CHAR(10))&amp;IF('4'!U89="[選択]","","【h】"&amp;'4'!U89&amp;"（"&amp;'4'!V90&amp;"）")</f>
        <v/>
      </c>
      <c r="K75" s="555" t="str">
        <f>'4'!X89</f>
        <v>[選択]</v>
      </c>
      <c r="L75" s="106"/>
    </row>
    <row r="76" spans="1:12" x14ac:dyDescent="0.45">
      <c r="A76" s="106"/>
      <c r="B76" s="559"/>
      <c r="C76" s="562"/>
      <c r="D76" s="238" t="str">
        <f>'3'!E89</f>
        <v/>
      </c>
      <c r="E76" s="239" t="str">
        <f>IF('2'!$E131&lt;&gt;"",'2'!$E131,"")</f>
        <v/>
      </c>
      <c r="F76" s="239" t="str">
        <f>IF('2'!$E133&lt;&gt;"",'2'!$E133,"")</f>
        <v/>
      </c>
      <c r="G76" s="240" t="str">
        <f>IF('2'!$E134&lt;&gt;"",'2'!$E134,"")</f>
        <v/>
      </c>
      <c r="H76" s="241" t="str">
        <f>IF('2'!$E132&lt;&gt;"",'2'!$E132,"")</f>
        <v/>
      </c>
      <c r="I76" s="553"/>
      <c r="J76" s="553"/>
      <c r="K76" s="556"/>
      <c r="L76" s="106"/>
    </row>
    <row r="77" spans="1:12" x14ac:dyDescent="0.45">
      <c r="A77" s="106"/>
      <c r="B77" s="559"/>
      <c r="C77" s="562"/>
      <c r="D77" s="238" t="str">
        <f>'3'!E90</f>
        <v/>
      </c>
      <c r="E77" s="239" t="str">
        <f>IF('2'!$F131&lt;&gt;"",'2'!$F131,"")</f>
        <v/>
      </c>
      <c r="F77" s="242" t="str">
        <f>IF('2'!$F133&lt;&gt;"",'2'!$F133,"")</f>
        <v/>
      </c>
      <c r="G77" s="243" t="str">
        <f>IF('2'!$F134&lt;&gt;"",'2'!$F134,"")</f>
        <v/>
      </c>
      <c r="H77" s="241" t="str">
        <f>IF('2'!$F132&lt;&gt;"",'2'!$F132,"")</f>
        <v/>
      </c>
      <c r="I77" s="553"/>
      <c r="J77" s="553"/>
      <c r="K77" s="556"/>
      <c r="L77" s="106"/>
    </row>
    <row r="78" spans="1:12" x14ac:dyDescent="0.45">
      <c r="A78" s="106"/>
      <c r="B78" s="559"/>
      <c r="C78" s="562"/>
      <c r="D78" s="238" t="str">
        <f>'3'!E91</f>
        <v/>
      </c>
      <c r="E78" s="239" t="str">
        <f>IF('2'!$G131&lt;&gt;"",'2'!$G131,"")</f>
        <v/>
      </c>
      <c r="F78" s="242" t="str">
        <f>IF('2'!$G133&lt;&gt;"",'2'!$G133,"")</f>
        <v/>
      </c>
      <c r="G78" s="243" t="str">
        <f>IF('2'!$G134&lt;&gt;"",'2'!$G134,"")</f>
        <v/>
      </c>
      <c r="H78" s="241" t="str">
        <f>IF('2'!$G132&lt;&gt;"",'2'!$G132,"")</f>
        <v/>
      </c>
      <c r="I78" s="553"/>
      <c r="J78" s="553"/>
      <c r="K78" s="556"/>
      <c r="L78" s="106"/>
    </row>
    <row r="79" spans="1:12" ht="15.6" thickBot="1" x14ac:dyDescent="0.5">
      <c r="A79" s="106"/>
      <c r="B79" s="560"/>
      <c r="C79" s="563"/>
      <c r="D79" s="244" t="str">
        <f>'3'!E92</f>
        <v/>
      </c>
      <c r="E79" s="245" t="str">
        <f>IF('2'!$H131&lt;&gt;"",'2'!$H131,"")</f>
        <v/>
      </c>
      <c r="F79" s="246" t="str">
        <f>IF('2'!$H133&lt;&gt;"",'2'!$H133,"")</f>
        <v/>
      </c>
      <c r="G79" s="247" t="str">
        <f>IF('2'!$H134&lt;&gt;"",'2'!$H134,"")</f>
        <v/>
      </c>
      <c r="H79" s="248" t="str">
        <f>IF('2'!$H132&lt;&gt;"",'2'!$H132,"")</f>
        <v/>
      </c>
      <c r="I79" s="554"/>
      <c r="J79" s="554"/>
      <c r="K79" s="557"/>
      <c r="L79" s="106"/>
    </row>
    <row r="80" spans="1:12" x14ac:dyDescent="0.45">
      <c r="A80" s="106"/>
      <c r="B80" s="558" t="str">
        <f>IF(C80&lt;&gt;"",16,"")</f>
        <v/>
      </c>
      <c r="C80" s="561" t="str">
        <f>IF('1'!D28&lt;&gt;"",'1'!D28,"")</f>
        <v/>
      </c>
      <c r="D80" s="233" t="str">
        <f>'3'!E93</f>
        <v/>
      </c>
      <c r="E80" s="234" t="str">
        <f>IF('2'!$D139&lt;&gt;"",'2'!$D139,"")</f>
        <v/>
      </c>
      <c r="F80" s="235" t="str">
        <f>IF('2'!$D141&lt;&gt;"",'2'!$D141,"")</f>
        <v/>
      </c>
      <c r="G80" s="236" t="str">
        <f>IF('2'!$D142&lt;&gt;"",'2'!$D142,"")</f>
        <v/>
      </c>
      <c r="H80" s="237" t="str">
        <f>IF('2'!$D140&lt;&gt;"",'2'!$D140,"")</f>
        <v/>
      </c>
      <c r="I80" s="552" t="str">
        <f>IF('3'!G93="[選択]","","【A】"&amp;'3'!G93&amp;"（"&amp;'3'!H94&amp;"）"&amp;CHAR(10))&amp;IF('3'!I93="[選択]","","【B】"&amp;'3'!I93&amp;"（"&amp;'3'!J94&amp;"）"&amp;CHAR(10))&amp;IF('3'!K93="実施済","【C】"&amp;'3'!K93&amp;"（"&amp;'3'!L94&amp;"）"&amp;CHAR(10),"")&amp;IF('3'!M93="実施済","【D】"&amp;'3'!M93&amp;"（"&amp;'3'!N94&amp;"）"&amp;CHAR(10),"")</f>
        <v/>
      </c>
      <c r="J80" s="552" t="str">
        <f>IF('4'!G94="[選択]","","【a】"&amp;'4'!G94&amp;"（"&amp;'4'!H95&amp;"）"&amp;CHAR(10))&amp;IF('4'!I94="[選択]","","【b】"&amp;'4'!I94&amp;"（"&amp;'4'!J95&amp;"）"&amp;CHAR(10))&amp;IF('4'!K94="[選択]","","【c】"&amp;'4'!K94&amp;"（"&amp;'4'!L95&amp;"）"&amp;CHAR(10))&amp;IF('4'!M94="[選択]","","【d】"&amp;'4'!M94&amp;"（"&amp;'4'!N95&amp;"）"&amp;CHAR(10))&amp;IF('4'!O94="[選択]","","【e】"&amp;'4'!O94&amp;"（"&amp;'4'!P95&amp;"）"&amp;CHAR(10))&amp;IF('4'!Q94="[選択]","","【f】"&amp;'4'!Q94&amp;"（"&amp;'4'!R95&amp;"）"&amp;CHAR(10))&amp;IF('4'!S94="[選択]","","【g】"&amp;'4'!S94&amp;"（"&amp;'4'!T95&amp;"）"&amp;CHAR(10))&amp;IF('4'!U94="[選択]","","【h】"&amp;'4'!U94&amp;"（"&amp;'4'!V95&amp;"）")</f>
        <v/>
      </c>
      <c r="K80" s="555" t="str">
        <f>'4'!X94</f>
        <v>[選択]</v>
      </c>
      <c r="L80" s="106"/>
    </row>
    <row r="81" spans="1:12" x14ac:dyDescent="0.45">
      <c r="A81" s="106"/>
      <c r="B81" s="559"/>
      <c r="C81" s="562"/>
      <c r="D81" s="238" t="str">
        <f>'3'!E94</f>
        <v/>
      </c>
      <c r="E81" s="239" t="str">
        <f>IF('2'!$E139&lt;&gt;"",'2'!$E139,"")</f>
        <v/>
      </c>
      <c r="F81" s="239" t="str">
        <f>IF('2'!$E141&lt;&gt;"",'2'!$E141,"")</f>
        <v/>
      </c>
      <c r="G81" s="240" t="str">
        <f>IF('2'!$E142&lt;&gt;"",'2'!$E142,"")</f>
        <v/>
      </c>
      <c r="H81" s="241" t="str">
        <f>IF('2'!$E140&lt;&gt;"",'2'!$E140,"")</f>
        <v/>
      </c>
      <c r="I81" s="553"/>
      <c r="J81" s="553"/>
      <c r="K81" s="556"/>
      <c r="L81" s="106"/>
    </row>
    <row r="82" spans="1:12" x14ac:dyDescent="0.45">
      <c r="A82" s="106"/>
      <c r="B82" s="559"/>
      <c r="C82" s="562"/>
      <c r="D82" s="238" t="str">
        <f>'3'!E95</f>
        <v/>
      </c>
      <c r="E82" s="239" t="str">
        <f>IF('2'!$F139&lt;&gt;"",'2'!$F139,"")</f>
        <v/>
      </c>
      <c r="F82" s="242" t="str">
        <f>IF('2'!$F141&lt;&gt;"",'2'!$F141,"")</f>
        <v/>
      </c>
      <c r="G82" s="243" t="str">
        <f>IF('2'!$F142&lt;&gt;"",'2'!$F142,"")</f>
        <v/>
      </c>
      <c r="H82" s="241" t="str">
        <f>IF('2'!$F140&lt;&gt;"",'2'!$F140,"")</f>
        <v/>
      </c>
      <c r="I82" s="553"/>
      <c r="J82" s="553"/>
      <c r="K82" s="556"/>
      <c r="L82" s="106"/>
    </row>
    <row r="83" spans="1:12" x14ac:dyDescent="0.45">
      <c r="A83" s="106"/>
      <c r="B83" s="559"/>
      <c r="C83" s="562"/>
      <c r="D83" s="238" t="str">
        <f>'3'!E96</f>
        <v/>
      </c>
      <c r="E83" s="239" t="str">
        <f>IF('2'!$G139&lt;&gt;"",'2'!$G139,"")</f>
        <v/>
      </c>
      <c r="F83" s="242" t="str">
        <f>IF('2'!$G141&lt;&gt;"",'2'!$G141,"")</f>
        <v/>
      </c>
      <c r="G83" s="243" t="str">
        <f>IF('2'!$G142&lt;&gt;"",'2'!$G142,"")</f>
        <v/>
      </c>
      <c r="H83" s="241" t="str">
        <f>IF('2'!$G140&lt;&gt;"",'2'!$G140,"")</f>
        <v/>
      </c>
      <c r="I83" s="553"/>
      <c r="J83" s="553"/>
      <c r="K83" s="556"/>
      <c r="L83" s="106"/>
    </row>
    <row r="84" spans="1:12" ht="15.6" thickBot="1" x14ac:dyDescent="0.5">
      <c r="A84" s="106"/>
      <c r="B84" s="560"/>
      <c r="C84" s="563"/>
      <c r="D84" s="244" t="str">
        <f>'3'!E97</f>
        <v/>
      </c>
      <c r="E84" s="245" t="str">
        <f>IF('2'!$H139&lt;&gt;"",'2'!$H139,"")</f>
        <v/>
      </c>
      <c r="F84" s="246" t="str">
        <f>IF('2'!$H141&lt;&gt;"",'2'!$H141,"")</f>
        <v/>
      </c>
      <c r="G84" s="247" t="str">
        <f>IF('2'!$H142&lt;&gt;"",'2'!$H142,"")</f>
        <v/>
      </c>
      <c r="H84" s="248" t="str">
        <f>IF('2'!$H140&lt;&gt;"",'2'!$H140,"")</f>
        <v/>
      </c>
      <c r="I84" s="554"/>
      <c r="J84" s="554"/>
      <c r="K84" s="557"/>
      <c r="L84" s="106"/>
    </row>
    <row r="85" spans="1:12" x14ac:dyDescent="0.45">
      <c r="A85" s="106"/>
      <c r="B85" s="558" t="str">
        <f>IF(C85&lt;&gt;"",17,"")</f>
        <v/>
      </c>
      <c r="C85" s="561" t="str">
        <f>IF('1'!D29&lt;&gt;"",'1'!D29,"")</f>
        <v/>
      </c>
      <c r="D85" s="233" t="str">
        <f>'3'!E98</f>
        <v/>
      </c>
      <c r="E85" s="234" t="str">
        <f>IF('2'!$D147&lt;&gt;"",'2'!$D147,"")</f>
        <v/>
      </c>
      <c r="F85" s="235" t="str">
        <f>IF('2'!$D149&lt;&gt;"",'2'!$D149,"")</f>
        <v/>
      </c>
      <c r="G85" s="236" t="str">
        <f>IF('2'!$D150&lt;&gt;"",'2'!$D150,"")</f>
        <v/>
      </c>
      <c r="H85" s="237" t="str">
        <f>IF('2'!$D148&lt;&gt;"",'2'!$D148,"")</f>
        <v/>
      </c>
      <c r="I85" s="552" t="str">
        <f>IF('3'!G98="[選択]","","【A】"&amp;'3'!G98&amp;"（"&amp;'3'!H99&amp;"）"&amp;CHAR(10))&amp;IF('3'!I98="[選択]","","【B】"&amp;'3'!I98&amp;"（"&amp;'3'!J99&amp;"）"&amp;CHAR(10))&amp;IF('3'!K98="実施済","【C】"&amp;'3'!K98&amp;"（"&amp;'3'!L99&amp;"）"&amp;CHAR(10),"")&amp;IF('3'!M98="実施済","【D】"&amp;'3'!M98&amp;"（"&amp;'3'!N99&amp;"）"&amp;CHAR(10),"")</f>
        <v/>
      </c>
      <c r="J85" s="552" t="str">
        <f>IF('4'!G99="[選択]","","【a】"&amp;'4'!G99&amp;"（"&amp;'4'!H100&amp;"）"&amp;CHAR(10))&amp;IF('4'!I99="[選択]","","【b】"&amp;'4'!I99&amp;"（"&amp;'4'!J100&amp;"）"&amp;CHAR(10))&amp;IF('4'!K99="[選択]","","【c】"&amp;'4'!K99&amp;"（"&amp;'4'!L100&amp;"）"&amp;CHAR(10))&amp;IF('4'!M99="[選択]","","【d】"&amp;'4'!M99&amp;"（"&amp;'4'!N100&amp;"）"&amp;CHAR(10))&amp;IF('4'!O99="[選択]","","【e】"&amp;'4'!O99&amp;"（"&amp;'4'!P100&amp;"）"&amp;CHAR(10))&amp;IF('4'!Q99="[選択]","","【f】"&amp;'4'!Q99&amp;"（"&amp;'4'!R100&amp;"）"&amp;CHAR(10))&amp;IF('4'!S99="[選択]","","【g】"&amp;'4'!S99&amp;"（"&amp;'4'!T100&amp;"）"&amp;CHAR(10))&amp;IF('4'!U99="[選択]","","【h】"&amp;'4'!U99&amp;"（"&amp;'4'!V100&amp;"）")</f>
        <v/>
      </c>
      <c r="K85" s="555" t="str">
        <f>'4'!X99</f>
        <v>[選択]</v>
      </c>
      <c r="L85" s="106"/>
    </row>
    <row r="86" spans="1:12" x14ac:dyDescent="0.45">
      <c r="A86" s="106"/>
      <c r="B86" s="559"/>
      <c r="C86" s="562"/>
      <c r="D86" s="238" t="str">
        <f>'3'!E99</f>
        <v/>
      </c>
      <c r="E86" s="239" t="str">
        <f>IF('2'!$E147&lt;&gt;"",'2'!$E147,"")</f>
        <v/>
      </c>
      <c r="F86" s="239" t="str">
        <f>IF('2'!$E149&lt;&gt;"",'2'!$E149,"")</f>
        <v/>
      </c>
      <c r="G86" s="240" t="str">
        <f>IF('2'!$E150&lt;&gt;"",'2'!$E150,"")</f>
        <v/>
      </c>
      <c r="H86" s="241" t="str">
        <f>IF('2'!$E148&lt;&gt;"",'2'!$E148,"")</f>
        <v/>
      </c>
      <c r="I86" s="553"/>
      <c r="J86" s="553"/>
      <c r="K86" s="556"/>
      <c r="L86" s="106"/>
    </row>
    <row r="87" spans="1:12" x14ac:dyDescent="0.45">
      <c r="A87" s="106"/>
      <c r="B87" s="559"/>
      <c r="C87" s="562"/>
      <c r="D87" s="238" t="str">
        <f>'3'!E100</f>
        <v/>
      </c>
      <c r="E87" s="239" t="str">
        <f>IF('2'!$F147&lt;&gt;"",'2'!$F147,"")</f>
        <v/>
      </c>
      <c r="F87" s="242" t="str">
        <f>IF('2'!$F149&lt;&gt;"",'2'!$F149,"")</f>
        <v/>
      </c>
      <c r="G87" s="243" t="str">
        <f>IF('2'!$F150&lt;&gt;"",'2'!$F150,"")</f>
        <v/>
      </c>
      <c r="H87" s="241" t="str">
        <f>IF('2'!$F148&lt;&gt;"",'2'!$F148,"")</f>
        <v/>
      </c>
      <c r="I87" s="553"/>
      <c r="J87" s="553"/>
      <c r="K87" s="556"/>
      <c r="L87" s="106"/>
    </row>
    <row r="88" spans="1:12" x14ac:dyDescent="0.45">
      <c r="A88" s="106"/>
      <c r="B88" s="559"/>
      <c r="C88" s="562"/>
      <c r="D88" s="238" t="str">
        <f>'3'!E101</f>
        <v/>
      </c>
      <c r="E88" s="239" t="str">
        <f>IF('2'!$G147&lt;&gt;"",'2'!$G147,"")</f>
        <v/>
      </c>
      <c r="F88" s="242" t="str">
        <f>IF('2'!$G149&lt;&gt;"",'2'!$G149,"")</f>
        <v/>
      </c>
      <c r="G88" s="243" t="str">
        <f>IF('2'!$G150&lt;&gt;"",'2'!$G150,"")</f>
        <v/>
      </c>
      <c r="H88" s="241" t="str">
        <f>IF('2'!$G148&lt;&gt;"",'2'!$G148,"")</f>
        <v/>
      </c>
      <c r="I88" s="553"/>
      <c r="J88" s="553"/>
      <c r="K88" s="556"/>
      <c r="L88" s="106"/>
    </row>
    <row r="89" spans="1:12" ht="15.6" thickBot="1" x14ac:dyDescent="0.5">
      <c r="A89" s="106"/>
      <c r="B89" s="560"/>
      <c r="C89" s="563"/>
      <c r="D89" s="244" t="str">
        <f>'3'!E102</f>
        <v/>
      </c>
      <c r="E89" s="245" t="str">
        <f>IF('2'!$H147&lt;&gt;"",'2'!$H147,"")</f>
        <v/>
      </c>
      <c r="F89" s="246" t="str">
        <f>IF('2'!$H149&lt;&gt;"",'2'!$H149,"")</f>
        <v/>
      </c>
      <c r="G89" s="247" t="str">
        <f>IF('2'!$H150&lt;&gt;"",'2'!$H150,"")</f>
        <v/>
      </c>
      <c r="H89" s="248" t="str">
        <f>IF('2'!$H148&lt;&gt;"",'2'!$H148,"")</f>
        <v/>
      </c>
      <c r="I89" s="554"/>
      <c r="J89" s="554"/>
      <c r="K89" s="557"/>
      <c r="L89" s="106"/>
    </row>
    <row r="90" spans="1:12" x14ac:dyDescent="0.45">
      <c r="A90" s="106"/>
      <c r="B90" s="558" t="str">
        <f>IF(C90&lt;&gt;"",18,"")</f>
        <v/>
      </c>
      <c r="C90" s="561" t="str">
        <f>IF('1'!D30&lt;&gt;"",'1'!D30,"")</f>
        <v/>
      </c>
      <c r="D90" s="233" t="str">
        <f>'3'!E103</f>
        <v/>
      </c>
      <c r="E90" s="234" t="str">
        <f>IF('2'!$D155&lt;&gt;"",'2'!$D155,"")</f>
        <v/>
      </c>
      <c r="F90" s="235" t="str">
        <f>IF('2'!$D157&lt;&gt;"",'2'!$D157,"")</f>
        <v/>
      </c>
      <c r="G90" s="236" t="str">
        <f>IF('2'!$D158&lt;&gt;"",'2'!$D158,"")</f>
        <v/>
      </c>
      <c r="H90" s="237" t="str">
        <f>IF('2'!$D156&lt;&gt;"",'2'!$D156,"")</f>
        <v/>
      </c>
      <c r="I90" s="552" t="str">
        <f>IF('3'!G103="[選択]","","【A】"&amp;'3'!G103&amp;"（"&amp;'3'!H104&amp;"）"&amp;CHAR(10))&amp;IF('3'!I103="[選択]","","【B】"&amp;'3'!I103&amp;"（"&amp;'3'!J104&amp;"）"&amp;CHAR(10))&amp;IF('3'!K103="実施済","【C】"&amp;'3'!K103&amp;"（"&amp;'3'!L104&amp;"）"&amp;CHAR(10),"")&amp;IF('3'!M103="実施済","【D】"&amp;'3'!M103&amp;"（"&amp;'3'!N104&amp;"）"&amp;CHAR(10),"")</f>
        <v/>
      </c>
      <c r="J90" s="552" t="str">
        <f>IF('4'!G104="[選択]","","【a】"&amp;'4'!G104&amp;"（"&amp;'4'!H105&amp;"）"&amp;CHAR(10))&amp;IF('4'!I104="[選択]","","【b】"&amp;'4'!I104&amp;"（"&amp;'4'!J105&amp;"）"&amp;CHAR(10))&amp;IF('4'!K104="[選択]","","【c】"&amp;'4'!K104&amp;"（"&amp;'4'!L105&amp;"）"&amp;CHAR(10))&amp;IF('4'!M104="[選択]","","【d】"&amp;'4'!M104&amp;"（"&amp;'4'!N105&amp;"）"&amp;CHAR(10))&amp;IF('4'!O104="[選択]","","【e】"&amp;'4'!O104&amp;"（"&amp;'4'!P105&amp;"）"&amp;CHAR(10))&amp;IF('4'!Q104="[選択]","","【f】"&amp;'4'!Q104&amp;"（"&amp;'4'!R105&amp;"）"&amp;CHAR(10))&amp;IF('4'!S104="[選択]","","【g】"&amp;'4'!S104&amp;"（"&amp;'4'!T105&amp;"）"&amp;CHAR(10))&amp;IF('4'!U104="[選択]","","【h】"&amp;'4'!U104&amp;"（"&amp;'4'!V105&amp;"）")</f>
        <v/>
      </c>
      <c r="K90" s="555" t="str">
        <f>'4'!X104</f>
        <v>[選択]</v>
      </c>
      <c r="L90" s="106"/>
    </row>
    <row r="91" spans="1:12" x14ac:dyDescent="0.45">
      <c r="A91" s="106"/>
      <c r="B91" s="559"/>
      <c r="C91" s="562"/>
      <c r="D91" s="238" t="str">
        <f>'3'!E104</f>
        <v/>
      </c>
      <c r="E91" s="239" t="str">
        <f>IF('2'!$E155&lt;&gt;"",'2'!$E155,"")</f>
        <v/>
      </c>
      <c r="F91" s="239" t="str">
        <f>IF('2'!$E157&lt;&gt;"",'2'!$E157,"")</f>
        <v/>
      </c>
      <c r="G91" s="240" t="str">
        <f>IF('2'!$E158&lt;&gt;"",'2'!$E158,"")</f>
        <v/>
      </c>
      <c r="H91" s="241" t="str">
        <f>IF('2'!$E156&lt;&gt;"",'2'!$E156,"")</f>
        <v/>
      </c>
      <c r="I91" s="553"/>
      <c r="J91" s="553"/>
      <c r="K91" s="556"/>
      <c r="L91" s="106"/>
    </row>
    <row r="92" spans="1:12" x14ac:dyDescent="0.45">
      <c r="A92" s="106"/>
      <c r="B92" s="559"/>
      <c r="C92" s="562"/>
      <c r="D92" s="238" t="str">
        <f>'3'!E105</f>
        <v/>
      </c>
      <c r="E92" s="239" t="str">
        <f>IF('2'!$F155&lt;&gt;"",'2'!$F155,"")</f>
        <v/>
      </c>
      <c r="F92" s="242" t="str">
        <f>IF('2'!$F157&lt;&gt;"",'2'!$F157,"")</f>
        <v/>
      </c>
      <c r="G92" s="243" t="str">
        <f>IF('2'!$F158&lt;&gt;"",'2'!$F158,"")</f>
        <v/>
      </c>
      <c r="H92" s="241" t="str">
        <f>IF('2'!$F156&lt;&gt;"",'2'!$F156,"")</f>
        <v/>
      </c>
      <c r="I92" s="553"/>
      <c r="J92" s="553"/>
      <c r="K92" s="556"/>
      <c r="L92" s="106"/>
    </row>
    <row r="93" spans="1:12" x14ac:dyDescent="0.45">
      <c r="A93" s="106"/>
      <c r="B93" s="559"/>
      <c r="C93" s="562"/>
      <c r="D93" s="238" t="str">
        <f>'3'!E106</f>
        <v/>
      </c>
      <c r="E93" s="239" t="str">
        <f>IF('2'!$G155&lt;&gt;"",'2'!$G155,"")</f>
        <v/>
      </c>
      <c r="F93" s="242" t="str">
        <f>IF('2'!$G157&lt;&gt;"",'2'!$G157,"")</f>
        <v/>
      </c>
      <c r="G93" s="243" t="str">
        <f>IF('2'!$G158&lt;&gt;"",'2'!$G158,"")</f>
        <v/>
      </c>
      <c r="H93" s="241" t="str">
        <f>IF('2'!$G156&lt;&gt;"",'2'!$G156,"")</f>
        <v/>
      </c>
      <c r="I93" s="553"/>
      <c r="J93" s="553"/>
      <c r="K93" s="556"/>
      <c r="L93" s="106"/>
    </row>
    <row r="94" spans="1:12" ht="15.6" thickBot="1" x14ac:dyDescent="0.5">
      <c r="A94" s="106"/>
      <c r="B94" s="560"/>
      <c r="C94" s="563"/>
      <c r="D94" s="244" t="str">
        <f>'3'!E107</f>
        <v/>
      </c>
      <c r="E94" s="245" t="str">
        <f>IF('2'!$H155&lt;&gt;"",'2'!$H155,"")</f>
        <v/>
      </c>
      <c r="F94" s="246" t="str">
        <f>IF('2'!$H157&lt;&gt;"",'2'!$H157,"")</f>
        <v/>
      </c>
      <c r="G94" s="247" t="str">
        <f>IF('2'!$H158&lt;&gt;"",'2'!$H158,"")</f>
        <v/>
      </c>
      <c r="H94" s="248" t="str">
        <f>IF('2'!$H156&lt;&gt;"",'2'!$H156,"")</f>
        <v/>
      </c>
      <c r="I94" s="554"/>
      <c r="J94" s="554"/>
      <c r="K94" s="557"/>
      <c r="L94" s="106"/>
    </row>
    <row r="95" spans="1:12" x14ac:dyDescent="0.45">
      <c r="A95" s="106"/>
      <c r="B95" s="558" t="str">
        <f>IF(C95&lt;&gt;"",19,"")</f>
        <v/>
      </c>
      <c r="C95" s="561" t="str">
        <f>IF('1'!D31&lt;&gt;"",'1'!D31,"")</f>
        <v/>
      </c>
      <c r="D95" s="233" t="str">
        <f>'3'!E108</f>
        <v/>
      </c>
      <c r="E95" s="234" t="str">
        <f>IF('2'!$D163&lt;&gt;"",'2'!$D163,"")</f>
        <v/>
      </c>
      <c r="F95" s="235" t="str">
        <f>IF('2'!$D165&lt;&gt;"",'2'!$D165,"")</f>
        <v/>
      </c>
      <c r="G95" s="236" t="str">
        <f>IF('2'!$D166&lt;&gt;"",'2'!$D166,"")</f>
        <v/>
      </c>
      <c r="H95" s="237" t="str">
        <f>IF('2'!$D164&lt;&gt;"",'2'!$D164,"")</f>
        <v/>
      </c>
      <c r="I95" s="552" t="str">
        <f>IF('3'!G108="[選択]","","【A】"&amp;'3'!G108&amp;"（"&amp;'3'!H109&amp;"）"&amp;CHAR(10))&amp;IF('3'!I108="[選択]","","【B】"&amp;'3'!I108&amp;"（"&amp;'3'!J109&amp;"）"&amp;CHAR(10))&amp;IF('3'!K108="実施済","【C】"&amp;'3'!K108&amp;"（"&amp;'3'!L109&amp;"）"&amp;CHAR(10),"")&amp;IF('3'!M108="実施済","【D】"&amp;'3'!M108&amp;"（"&amp;'3'!N109&amp;"）"&amp;CHAR(10),"")</f>
        <v/>
      </c>
      <c r="J95" s="552" t="str">
        <f>IF('4'!G109="[選択]","","【a】"&amp;'4'!G109&amp;"（"&amp;'4'!H110&amp;"）"&amp;CHAR(10))&amp;IF('4'!I109="[選択]","","【b】"&amp;'4'!I109&amp;"（"&amp;'4'!J110&amp;"）"&amp;CHAR(10))&amp;IF('4'!K109="[選択]","","【c】"&amp;'4'!K109&amp;"（"&amp;'4'!L110&amp;"）"&amp;CHAR(10))&amp;IF('4'!M109="[選択]","","【d】"&amp;'4'!M109&amp;"（"&amp;'4'!N110&amp;"）"&amp;CHAR(10))&amp;IF('4'!O109="[選択]","","【e】"&amp;'4'!O109&amp;"（"&amp;'4'!P110&amp;"）"&amp;CHAR(10))&amp;IF('4'!Q109="[選択]","","【f】"&amp;'4'!Q109&amp;"（"&amp;'4'!R110&amp;"）"&amp;CHAR(10))&amp;IF('4'!S109="[選択]","","【g】"&amp;'4'!S109&amp;"（"&amp;'4'!T110&amp;"）"&amp;CHAR(10))&amp;IF('4'!U109="[選択]","","【h】"&amp;'4'!U109&amp;"（"&amp;'4'!V110&amp;"）")</f>
        <v/>
      </c>
      <c r="K95" s="555" t="str">
        <f>'4'!X109</f>
        <v>[選択]</v>
      </c>
      <c r="L95" s="106"/>
    </row>
    <row r="96" spans="1:12" x14ac:dyDescent="0.45">
      <c r="A96" s="106"/>
      <c r="B96" s="559"/>
      <c r="C96" s="562"/>
      <c r="D96" s="238" t="str">
        <f>'3'!E109</f>
        <v/>
      </c>
      <c r="E96" s="239" t="str">
        <f>IF('2'!$E163&lt;&gt;"",'2'!$E163,"")</f>
        <v/>
      </c>
      <c r="F96" s="239" t="str">
        <f>IF('2'!$E165&lt;&gt;"",'2'!$E165,"")</f>
        <v/>
      </c>
      <c r="G96" s="240" t="str">
        <f>IF('2'!$E166&lt;&gt;"",'2'!$E166,"")</f>
        <v/>
      </c>
      <c r="H96" s="241" t="str">
        <f>IF('2'!$E164&lt;&gt;"",'2'!$E164,"")</f>
        <v/>
      </c>
      <c r="I96" s="553"/>
      <c r="J96" s="553"/>
      <c r="K96" s="556"/>
      <c r="L96" s="106"/>
    </row>
    <row r="97" spans="1:12" x14ac:dyDescent="0.45">
      <c r="A97" s="106"/>
      <c r="B97" s="559"/>
      <c r="C97" s="562"/>
      <c r="D97" s="238" t="str">
        <f>'3'!E110</f>
        <v/>
      </c>
      <c r="E97" s="239" t="str">
        <f>IF('2'!$F163&lt;&gt;"",'2'!$F163,"")</f>
        <v/>
      </c>
      <c r="F97" s="242" t="str">
        <f>IF('2'!$F165&lt;&gt;"",'2'!$F165,"")</f>
        <v/>
      </c>
      <c r="G97" s="243" t="str">
        <f>IF('2'!$F166&lt;&gt;"",'2'!$F166,"")</f>
        <v/>
      </c>
      <c r="H97" s="241" t="str">
        <f>IF('2'!$F164&lt;&gt;"",'2'!$F164,"")</f>
        <v/>
      </c>
      <c r="I97" s="553"/>
      <c r="J97" s="553"/>
      <c r="K97" s="556"/>
      <c r="L97" s="106"/>
    </row>
    <row r="98" spans="1:12" x14ac:dyDescent="0.45">
      <c r="A98" s="106"/>
      <c r="B98" s="559"/>
      <c r="C98" s="562"/>
      <c r="D98" s="238" t="str">
        <f>'3'!E111</f>
        <v/>
      </c>
      <c r="E98" s="239" t="str">
        <f>IF('2'!$G163&lt;&gt;"",'2'!$G163,"")</f>
        <v/>
      </c>
      <c r="F98" s="242" t="str">
        <f>IF('2'!$G165&lt;&gt;"",'2'!$G165,"")</f>
        <v/>
      </c>
      <c r="G98" s="243" t="str">
        <f>IF('2'!$G166&lt;&gt;"",'2'!$G166,"")</f>
        <v/>
      </c>
      <c r="H98" s="241" t="str">
        <f>IF('2'!$G164&lt;&gt;"",'2'!$G164,"")</f>
        <v/>
      </c>
      <c r="I98" s="553"/>
      <c r="J98" s="553"/>
      <c r="K98" s="556"/>
      <c r="L98" s="106"/>
    </row>
    <row r="99" spans="1:12" ht="15.6" thickBot="1" x14ac:dyDescent="0.5">
      <c r="A99" s="106"/>
      <c r="B99" s="560"/>
      <c r="C99" s="563"/>
      <c r="D99" s="244" t="str">
        <f>'3'!E112</f>
        <v/>
      </c>
      <c r="E99" s="245" t="str">
        <f>IF('2'!$H163&lt;&gt;"",'2'!$H163,"")</f>
        <v/>
      </c>
      <c r="F99" s="246" t="str">
        <f>IF('2'!$H165&lt;&gt;"",'2'!$H165,"")</f>
        <v/>
      </c>
      <c r="G99" s="247" t="str">
        <f>IF('2'!$H166&lt;&gt;"",'2'!$H166,"")</f>
        <v/>
      </c>
      <c r="H99" s="248" t="str">
        <f>IF('2'!$H164&lt;&gt;"",'2'!$H164,"")</f>
        <v/>
      </c>
      <c r="I99" s="554"/>
      <c r="J99" s="554"/>
      <c r="K99" s="557"/>
      <c r="L99" s="106"/>
    </row>
    <row r="100" spans="1:12" x14ac:dyDescent="0.45">
      <c r="A100" s="106"/>
      <c r="B100" s="558" t="str">
        <f>IF(C100&lt;&gt;"",20,"")</f>
        <v/>
      </c>
      <c r="C100" s="561" t="str">
        <f>IF('1'!D32&lt;&gt;"",'1'!D32,"")</f>
        <v/>
      </c>
      <c r="D100" s="233" t="str">
        <f>'3'!E113</f>
        <v/>
      </c>
      <c r="E100" s="234" t="str">
        <f>IF('2'!$D171&lt;&gt;"",'2'!$D171,"")</f>
        <v/>
      </c>
      <c r="F100" s="235" t="str">
        <f>IF('2'!$D173&lt;&gt;"",'2'!$D173,"")</f>
        <v/>
      </c>
      <c r="G100" s="236" t="str">
        <f>IF('2'!$D174&lt;&gt;"",'2'!$D174,"")</f>
        <v/>
      </c>
      <c r="H100" s="237" t="str">
        <f>IF('2'!$D172&lt;&gt;"",'2'!$D172,"")</f>
        <v/>
      </c>
      <c r="I100" s="552" t="str">
        <f>IF('3'!G113="[選択]","","【A】"&amp;'3'!G113&amp;"（"&amp;'3'!H114&amp;"）"&amp;CHAR(10))&amp;IF('3'!I113="[選択]","","【B】"&amp;'3'!I113&amp;"（"&amp;'3'!J114&amp;"）"&amp;CHAR(10))&amp;IF('3'!K113="実施済","【C】"&amp;'3'!K113&amp;"（"&amp;'3'!L114&amp;"）"&amp;CHAR(10),"")&amp;IF('3'!M113="実施済","【D】"&amp;'3'!M113&amp;"（"&amp;'3'!N114&amp;"）"&amp;CHAR(10),"")</f>
        <v/>
      </c>
      <c r="J100" s="552" t="str">
        <f>IF('4'!G114="[選択]","","【a】"&amp;'4'!G114&amp;"（"&amp;'4'!H115&amp;"）"&amp;CHAR(10))&amp;IF('4'!I114="[選択]","","【b】"&amp;'4'!I114&amp;"（"&amp;'4'!J115&amp;"）"&amp;CHAR(10))&amp;IF('4'!K114="[選択]","","【c】"&amp;'4'!K114&amp;"（"&amp;'4'!L115&amp;"）"&amp;CHAR(10))&amp;IF('4'!M114="[選択]","","【d】"&amp;'4'!M114&amp;"（"&amp;'4'!N115&amp;"）"&amp;CHAR(10))&amp;IF('4'!O114="[選択]","","【e】"&amp;'4'!O114&amp;"（"&amp;'4'!P115&amp;"）"&amp;CHAR(10))&amp;IF('4'!Q114="[選択]","","【f】"&amp;'4'!Q114&amp;"（"&amp;'4'!R115&amp;"）"&amp;CHAR(10))&amp;IF('4'!S114="[選択]","","【g】"&amp;'4'!S114&amp;"（"&amp;'4'!T115&amp;"）"&amp;CHAR(10))&amp;IF('4'!U114="[選択]","","【h】"&amp;'4'!U114&amp;"（"&amp;'4'!V115&amp;"）")</f>
        <v/>
      </c>
      <c r="K100" s="555" t="str">
        <f>'4'!X114</f>
        <v>[選択]</v>
      </c>
      <c r="L100" s="106"/>
    </row>
    <row r="101" spans="1:12" x14ac:dyDescent="0.45">
      <c r="A101" s="106"/>
      <c r="B101" s="559"/>
      <c r="C101" s="562"/>
      <c r="D101" s="238" t="str">
        <f>'3'!E114</f>
        <v/>
      </c>
      <c r="E101" s="239" t="str">
        <f>IF('2'!$E171&lt;&gt;"",'2'!$E171,"")</f>
        <v/>
      </c>
      <c r="F101" s="239" t="str">
        <f>IF('2'!$E173&lt;&gt;"",'2'!$E173,"")</f>
        <v/>
      </c>
      <c r="G101" s="240" t="str">
        <f>IF('2'!$E174&lt;&gt;"",'2'!$E174,"")</f>
        <v/>
      </c>
      <c r="H101" s="241" t="str">
        <f>IF('2'!$E172&lt;&gt;"",'2'!$E172,"")</f>
        <v/>
      </c>
      <c r="I101" s="553"/>
      <c r="J101" s="553"/>
      <c r="K101" s="556"/>
      <c r="L101" s="106"/>
    </row>
    <row r="102" spans="1:12" x14ac:dyDescent="0.45">
      <c r="A102" s="106"/>
      <c r="B102" s="559"/>
      <c r="C102" s="562"/>
      <c r="D102" s="238" t="str">
        <f>'3'!E115</f>
        <v/>
      </c>
      <c r="E102" s="239" t="str">
        <f>IF('2'!$F171&lt;&gt;"",'2'!$F171,"")</f>
        <v/>
      </c>
      <c r="F102" s="242" t="str">
        <f>IF('2'!$F173&lt;&gt;"",'2'!$F173,"")</f>
        <v/>
      </c>
      <c r="G102" s="243" t="str">
        <f>IF('2'!$F174&lt;&gt;"",'2'!$F174,"")</f>
        <v/>
      </c>
      <c r="H102" s="241" t="str">
        <f>IF('2'!$F172&lt;&gt;"",'2'!$F172,"")</f>
        <v/>
      </c>
      <c r="I102" s="553"/>
      <c r="J102" s="553"/>
      <c r="K102" s="556"/>
      <c r="L102" s="106"/>
    </row>
    <row r="103" spans="1:12" x14ac:dyDescent="0.45">
      <c r="A103" s="106"/>
      <c r="B103" s="559"/>
      <c r="C103" s="562"/>
      <c r="D103" s="238" t="str">
        <f>'3'!E116</f>
        <v/>
      </c>
      <c r="E103" s="239" t="str">
        <f>IF('2'!$G171&lt;&gt;"",'2'!$G171,"")</f>
        <v/>
      </c>
      <c r="F103" s="242" t="str">
        <f>IF('2'!$G173&lt;&gt;"",'2'!$G173,"")</f>
        <v/>
      </c>
      <c r="G103" s="243" t="str">
        <f>IF('2'!$G174&lt;&gt;"",'2'!$G174,"")</f>
        <v/>
      </c>
      <c r="H103" s="241" t="str">
        <f>IF('2'!$G172&lt;&gt;"",'2'!$G172,"")</f>
        <v/>
      </c>
      <c r="I103" s="553"/>
      <c r="J103" s="553"/>
      <c r="K103" s="556"/>
      <c r="L103" s="106"/>
    </row>
    <row r="104" spans="1:12" ht="15.6" thickBot="1" x14ac:dyDescent="0.5">
      <c r="A104" s="106"/>
      <c r="B104" s="560"/>
      <c r="C104" s="563"/>
      <c r="D104" s="244" t="str">
        <f>'3'!E117</f>
        <v/>
      </c>
      <c r="E104" s="245" t="str">
        <f>IF('2'!$H171&lt;&gt;"",'2'!$H171,"")</f>
        <v/>
      </c>
      <c r="F104" s="246" t="str">
        <f>IF('2'!$H173&lt;&gt;"",'2'!$H173,"")</f>
        <v/>
      </c>
      <c r="G104" s="247" t="str">
        <f>IF('2'!$H174&lt;&gt;"",'2'!$H174,"")</f>
        <v/>
      </c>
      <c r="H104" s="248" t="str">
        <f>IF('2'!$H172&lt;&gt;"",'2'!$H172,"")</f>
        <v/>
      </c>
      <c r="I104" s="554"/>
      <c r="J104" s="554"/>
      <c r="K104" s="557"/>
      <c r="L104" s="106"/>
    </row>
    <row r="105" spans="1:12" x14ac:dyDescent="0.45">
      <c r="A105" s="106"/>
      <c r="B105" s="106"/>
      <c r="C105" s="106"/>
      <c r="D105" s="106"/>
      <c r="E105" s="106"/>
      <c r="F105" s="106"/>
      <c r="G105" s="106"/>
      <c r="H105" s="106"/>
      <c r="I105" s="106"/>
      <c r="J105" s="106"/>
      <c r="K105" s="106"/>
      <c r="L105" s="106"/>
    </row>
  </sheetData>
  <mergeCells count="103">
    <mergeCell ref="K100:K104"/>
    <mergeCell ref="J100:J104"/>
    <mergeCell ref="J85:J89"/>
    <mergeCell ref="K35:K39"/>
    <mergeCell ref="K40:K44"/>
    <mergeCell ref="K45:K49"/>
    <mergeCell ref="K50:K54"/>
    <mergeCell ref="K55:K59"/>
    <mergeCell ref="K10:K14"/>
    <mergeCell ref="K15:K19"/>
    <mergeCell ref="K20:K24"/>
    <mergeCell ref="K25:K29"/>
    <mergeCell ref="K30:K34"/>
    <mergeCell ref="J90:J94"/>
    <mergeCell ref="J40:J44"/>
    <mergeCell ref="I95:I99"/>
    <mergeCell ref="J95:J99"/>
    <mergeCell ref="J70:J74"/>
    <mergeCell ref="I75:I79"/>
    <mergeCell ref="J75:J79"/>
    <mergeCell ref="I80:I84"/>
    <mergeCell ref="J80:J84"/>
    <mergeCell ref="K60:K64"/>
    <mergeCell ref="K65:K69"/>
    <mergeCell ref="K70:K74"/>
    <mergeCell ref="K75:K79"/>
    <mergeCell ref="K80:K84"/>
    <mergeCell ref="K85:K89"/>
    <mergeCell ref="K90:K94"/>
    <mergeCell ref="K95:K99"/>
    <mergeCell ref="I45:I49"/>
    <mergeCell ref="J45:J49"/>
    <mergeCell ref="I50:I54"/>
    <mergeCell ref="J50:J54"/>
    <mergeCell ref="J55:J59"/>
    <mergeCell ref="I60:I64"/>
    <mergeCell ref="J60:J64"/>
    <mergeCell ref="I65:I69"/>
    <mergeCell ref="J65:J69"/>
    <mergeCell ref="I15:I19"/>
    <mergeCell ref="J15:J19"/>
    <mergeCell ref="I20:I24"/>
    <mergeCell ref="J20:J24"/>
    <mergeCell ref="J25:J29"/>
    <mergeCell ref="I30:I34"/>
    <mergeCell ref="J30:J34"/>
    <mergeCell ref="I35:I39"/>
    <mergeCell ref="J35:J39"/>
    <mergeCell ref="I25:I29"/>
    <mergeCell ref="I40:I44"/>
    <mergeCell ref="I55:I59"/>
    <mergeCell ref="I70:I74"/>
    <mergeCell ref="I85:I89"/>
    <mergeCell ref="I100:I104"/>
    <mergeCell ref="B85:B89"/>
    <mergeCell ref="C85:C89"/>
    <mergeCell ref="B90:B94"/>
    <mergeCell ref="C90:C94"/>
    <mergeCell ref="B95:B99"/>
    <mergeCell ref="C95:C99"/>
    <mergeCell ref="B70:B74"/>
    <mergeCell ref="I90:I94"/>
    <mergeCell ref="B65:B69"/>
    <mergeCell ref="C65:C69"/>
    <mergeCell ref="C70:C74"/>
    <mergeCell ref="B75:B79"/>
    <mergeCell ref="C75:C79"/>
    <mergeCell ref="B80:B84"/>
    <mergeCell ref="C80:C84"/>
    <mergeCell ref="B100:B104"/>
    <mergeCell ref="C100:C104"/>
    <mergeCell ref="B40:B44"/>
    <mergeCell ref="C40:C44"/>
    <mergeCell ref="B45:B49"/>
    <mergeCell ref="C45:C49"/>
    <mergeCell ref="B50:B54"/>
    <mergeCell ref="C50:C54"/>
    <mergeCell ref="B55:B59"/>
    <mergeCell ref="C55:C59"/>
    <mergeCell ref="B60:B64"/>
    <mergeCell ref="C60:C64"/>
    <mergeCell ref="B15:B19"/>
    <mergeCell ref="C15:C19"/>
    <mergeCell ref="B20:B24"/>
    <mergeCell ref="C20:C24"/>
    <mergeCell ref="B25:B29"/>
    <mergeCell ref="C25:C29"/>
    <mergeCell ref="B30:B34"/>
    <mergeCell ref="C30:C34"/>
    <mergeCell ref="B35:B39"/>
    <mergeCell ref="C35:C39"/>
    <mergeCell ref="D2:G3"/>
    <mergeCell ref="H2:K2"/>
    <mergeCell ref="B2:C4"/>
    <mergeCell ref="I5:I9"/>
    <mergeCell ref="J5:J9"/>
    <mergeCell ref="K5:K9"/>
    <mergeCell ref="B5:B9"/>
    <mergeCell ref="C5:C9"/>
    <mergeCell ref="B10:B14"/>
    <mergeCell ref="C10:C14"/>
    <mergeCell ref="I10:I14"/>
    <mergeCell ref="J10:J14"/>
  </mergeCells>
  <phoneticPr fontId="1"/>
  <pageMargins left="0.70866141732283472" right="0.70866141732283472" top="0.74803149606299213" bottom="0.74803149606299213" header="0.31496062992125984" footer="0.31496062992125984"/>
  <pageSetup paperSize="9" scale="47"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05"/>
  <sheetViews>
    <sheetView zoomScaleNormal="100" workbookViewId="0">
      <pane xSplit="3" ySplit="4" topLeftCell="L5" activePane="bottomRight" state="frozen"/>
      <selection pane="topRight" activeCell="D1" sqref="D1"/>
      <selection pane="bottomLeft" activeCell="A5" sqref="A5"/>
      <selection pane="bottomRight"/>
    </sheetView>
  </sheetViews>
  <sheetFormatPr defaultColWidth="0" defaultRowHeight="13.8" zeroHeight="1" x14ac:dyDescent="0.45"/>
  <cols>
    <col min="1" max="1" width="2" style="119" customWidth="1"/>
    <col min="2" max="2" width="5.59765625" style="303" customWidth="1"/>
    <col min="3" max="3" width="31.3984375" style="119" customWidth="1"/>
    <col min="4" max="4" width="24.296875" style="118" customWidth="1"/>
    <col min="5" max="5" width="25.5" style="119" customWidth="1"/>
    <col min="6" max="6" width="22.296875" style="119" customWidth="1"/>
    <col min="7" max="7" width="30.3984375" style="119" customWidth="1"/>
    <col min="8" max="8" width="31.09765625" style="119" customWidth="1"/>
    <col min="9" max="9" width="35.796875" style="119" customWidth="1"/>
    <col min="10" max="10" width="9.69921875" style="119" bestFit="1" customWidth="1"/>
    <col min="11" max="11" width="39.3984375" style="119" customWidth="1"/>
    <col min="12" max="18" width="33.69921875" style="119" customWidth="1"/>
    <col min="19" max="19" width="2.59765625" style="119" customWidth="1"/>
    <col min="20" max="16384" width="8.59765625" style="119" hidden="1"/>
  </cols>
  <sheetData>
    <row r="1" spans="1:19" s="249" customFormat="1" ht="15" customHeight="1" thickBot="1" x14ac:dyDescent="0.5">
      <c r="A1" s="110"/>
      <c r="B1" s="285"/>
      <c r="C1" s="110"/>
      <c r="D1" s="109"/>
      <c r="E1" s="110"/>
      <c r="F1" s="110"/>
      <c r="G1" s="110"/>
      <c r="H1" s="110"/>
      <c r="I1" s="110"/>
      <c r="J1" s="110"/>
      <c r="K1" s="110"/>
      <c r="L1" s="110"/>
      <c r="M1" s="110"/>
      <c r="N1" s="110"/>
      <c r="O1" s="110"/>
      <c r="P1" s="110"/>
      <c r="Q1" s="110"/>
      <c r="R1" s="110"/>
      <c r="S1" s="110"/>
    </row>
    <row r="2" spans="1:19" s="287" customFormat="1" ht="15" customHeight="1" x14ac:dyDescent="0.45">
      <c r="A2" s="286"/>
      <c r="B2" s="576" t="s">
        <v>87</v>
      </c>
      <c r="C2" s="577"/>
      <c r="D2" s="599" t="s">
        <v>1</v>
      </c>
      <c r="E2" s="600"/>
      <c r="F2" s="600"/>
      <c r="G2" s="601"/>
      <c r="H2" s="582" t="s">
        <v>7</v>
      </c>
      <c r="I2" s="583"/>
      <c r="J2" s="584"/>
      <c r="K2" s="39" t="s">
        <v>88</v>
      </c>
      <c r="L2" s="585" t="s">
        <v>89</v>
      </c>
      <c r="M2" s="586"/>
      <c r="N2" s="586"/>
      <c r="O2" s="586"/>
      <c r="P2" s="587"/>
      <c r="Q2" s="587"/>
      <c r="R2" s="588"/>
      <c r="S2" s="286"/>
    </row>
    <row r="3" spans="1:19" s="287" customFormat="1" ht="15.6" customHeight="1" thickBot="1" x14ac:dyDescent="0.5">
      <c r="A3" s="286"/>
      <c r="B3" s="578"/>
      <c r="C3" s="579"/>
      <c r="D3" s="602"/>
      <c r="E3" s="603"/>
      <c r="F3" s="603"/>
      <c r="G3" s="604"/>
      <c r="H3" s="589" t="s">
        <v>84</v>
      </c>
      <c r="I3" s="591" t="s">
        <v>85</v>
      </c>
      <c r="J3" s="593" t="s">
        <v>8</v>
      </c>
      <c r="K3" s="595" t="s">
        <v>86</v>
      </c>
      <c r="L3" s="597" t="s">
        <v>95</v>
      </c>
      <c r="M3" s="573" t="s">
        <v>90</v>
      </c>
      <c r="N3" s="574"/>
      <c r="O3" s="574"/>
      <c r="P3" s="574"/>
      <c r="Q3" s="574"/>
      <c r="R3" s="575"/>
      <c r="S3" s="286"/>
    </row>
    <row r="4" spans="1:19" s="287" customFormat="1" ht="37.200000000000003" customHeight="1" thickBot="1" x14ac:dyDescent="0.5">
      <c r="A4" s="286"/>
      <c r="B4" s="580"/>
      <c r="C4" s="581"/>
      <c r="D4" s="288" t="s">
        <v>2</v>
      </c>
      <c r="E4" s="93" t="s">
        <v>5</v>
      </c>
      <c r="F4" s="93" t="s">
        <v>4</v>
      </c>
      <c r="G4" s="95" t="s">
        <v>6</v>
      </c>
      <c r="H4" s="590"/>
      <c r="I4" s="592"/>
      <c r="J4" s="594"/>
      <c r="K4" s="596"/>
      <c r="L4" s="598"/>
      <c r="M4" s="289" t="s">
        <v>91</v>
      </c>
      <c r="N4" s="289" t="s">
        <v>92</v>
      </c>
      <c r="O4" s="289" t="s">
        <v>96</v>
      </c>
      <c r="P4" s="290" t="s">
        <v>93</v>
      </c>
      <c r="Q4" s="290" t="s">
        <v>94</v>
      </c>
      <c r="R4" s="291" t="s">
        <v>97</v>
      </c>
      <c r="S4" s="286"/>
    </row>
    <row r="5" spans="1:19" s="249" customFormat="1" ht="15" x14ac:dyDescent="0.45">
      <c r="A5" s="110"/>
      <c r="B5" s="417" t="str">
        <f>IF(C5&lt;&gt;"",1,"")</f>
        <v/>
      </c>
      <c r="C5" s="605" t="str">
        <f>IF('1'!D13&lt;&gt;"",'1'!D13,"")</f>
        <v/>
      </c>
      <c r="D5" s="284" t="str">
        <f>'3'!E18</f>
        <v/>
      </c>
      <c r="E5" s="292" t="str">
        <f>IF('2'!$D19&lt;&gt;"",'2'!$D19,"")</f>
        <v/>
      </c>
      <c r="F5" s="292" t="str">
        <f>IF('2'!$D21&lt;&gt;"",'2'!$D21,"")</f>
        <v/>
      </c>
      <c r="G5" s="293" t="str">
        <f>IF('2'!$D22&lt;&gt;"",'2'!$D22,"")</f>
        <v/>
      </c>
      <c r="H5" s="549" t="str">
        <f>IF('3'!G18="[選択]","","【A】"&amp;'3'!G18&amp;"（"&amp;'3'!H19&amp;"）"&amp;CHAR(10))&amp;IF('3'!I18="[選択]","","【B】"&amp;'3'!I18&amp;"（"&amp;'3'!J19&amp;"）"&amp;CHAR(10))&amp;IF('3'!K18="実施済","【C】"&amp;'3'!K18&amp;"（"&amp;'3'!L19&amp;"）"&amp;CHAR(10),"")&amp;IF('3'!M18="実施済","【D】"&amp;'3'!M18&amp;"（"&amp;'3'!N19&amp;"）"&amp;CHAR(10),"")</f>
        <v/>
      </c>
      <c r="I5" s="564" t="str">
        <f>IF('4'!G19="[選択]","","【a】"&amp;'4'!G19&amp;"（"&amp;'4'!H20&amp;"）"&amp;CHAR(10))&amp;IF('4'!I19="[選択]","","【b】"&amp;'4'!I19&amp;"（"&amp;'4'!J20&amp;"）"&amp;CHAR(10))&amp;IF('4'!K19="[選択]","","【c】"&amp;'4'!K19&amp;"（"&amp;'4'!L20&amp;"）"&amp;CHAR(10))&amp;IF('4'!M19="[選択]","","【d】"&amp;'4'!M19&amp;"（"&amp;'4'!N20&amp;"）"&amp;CHAR(10))&amp;IF('4'!O19="[選択]","","【e】"&amp;'4'!O19&amp;"（"&amp;'4'!P20&amp;"）"&amp;CHAR(10))&amp;IF('4'!Q19="[選択]","","【f】"&amp;'4'!Q19&amp;"（"&amp;'4'!R20&amp;"）"&amp;CHAR(10))&amp;IF('4'!S19="[選択]","","【g】"&amp;'4'!S19&amp;"（"&amp;'4'!T20&amp;"）"&amp;CHAR(10))&amp;IF('4'!U19="[選択]","","【h】"&amp;'4'!U19&amp;"（"&amp;'4'!V20&amp;"）")</f>
        <v/>
      </c>
      <c r="J5" s="567" t="str">
        <f>'4'!X19</f>
        <v>[選択]</v>
      </c>
      <c r="K5" s="526" t="str">
        <f>IF('5'!H18&lt;&gt;"",'5'!H18,"")&amp;IF('5'!I18&lt;&gt;"",CHAR(10)&amp;'5'!I18,"")&amp;IF('5'!J18&lt;&gt;"",CHAR(10)&amp;'5'!J18,"")&amp;IF('5'!K18&lt;&gt;"",CHAR(10)&amp;'5'!K18,"")&amp;IF('5'!L18&lt;&gt;"",CHAR(10)&amp;'5'!L18,"")&amp;IF('5'!M18&lt;&gt;"",CHAR(10)&amp;'5'!M18,"")&amp;IF('5'!N18&lt;&gt;"",CHAR(10)&amp;'5'!N18,"")&amp;IF('5'!O18&lt;&gt;"",CHAR(10)&amp;'5'!O18,"")&amp;IF('5'!P18&lt;&gt;"",CHAR(10)&amp;'5'!P18,"")&amp;IF('5'!Q18&lt;&gt;"",CHAR(10)&amp;'5'!Q18,"")</f>
        <v/>
      </c>
      <c r="L5" s="564" t="str">
        <f>IF('7-2'!H17&lt;&gt;"",'7-2'!H17,"")&amp;IF('7-2'!H20&lt;&gt;"",CHAR(10)&amp;'7-2'!H20,"")&amp;IF('7-2'!H21&lt;&gt;"",CHAR(10)&amp;'7-2'!H21,"")</f>
        <v/>
      </c>
      <c r="M5" s="564" t="str">
        <f>IF('7-2'!I17&lt;&gt;"",'7-2'!I17,"")&amp;IF('7-2'!I20&lt;&gt;"",CHAR(10)&amp;'7-2'!I20,"")&amp;IF('7-2'!I21&lt;&gt;"",CHAR(10)&amp;'7-2'!I21,"")</f>
        <v/>
      </c>
      <c r="N5" s="564" t="str">
        <f>IF('7-2'!J17&lt;&gt;"",'7-2'!J17,"")&amp;IF('7-2'!J20&lt;&gt;"",CHAR(10)&amp;'7-2'!J20,"")&amp;IF('7-2'!J21&lt;&gt;"",CHAR(10)&amp;'7-2'!J21,"")</f>
        <v/>
      </c>
      <c r="O5" s="564" t="str">
        <f>IF('7-2'!K17&lt;&gt;"",'7-2'!K17,"")&amp;IF('7-2'!K20&lt;&gt;"",CHAR(10)&amp;'7-2'!K20,"")&amp;IF('7-2'!K21&lt;&gt;"",CHAR(10)&amp;'7-2'!K21,"")</f>
        <v/>
      </c>
      <c r="P5" s="564" t="str">
        <f>IF('7-2'!L17&lt;&gt;"",'7-2'!L17,"")&amp;IF('7-2'!L20&lt;&gt;"",CHAR(10)&amp;'7-2'!L20,"")&amp;IF('7-2'!L21&lt;&gt;"",CHAR(10)&amp;'7-2'!L21,"")</f>
        <v/>
      </c>
      <c r="Q5" s="564" t="str">
        <f>IF('7-2'!M17&lt;&gt;"",'7-2'!M17,"")&amp;IF('7-2'!M20&lt;&gt;"",CHAR(10)&amp;'7-2'!M20,"")&amp;IF('7-2'!M21&lt;&gt;"",CHAR(10)&amp;'7-2'!M21,"")</f>
        <v/>
      </c>
      <c r="R5" s="570" t="str">
        <f>IF('7-2'!N17&lt;&gt;"",'7-2'!N17,"")&amp;IF('7-2'!N18&lt;&gt;"",CHAR(10)&amp;'7-2'!N18,"")&amp;IF('7-2'!N19&lt;&gt;"",CHAR(10)&amp;'7-2'!N19,"")&amp;IF('7-2'!N20&lt;&gt;"",CHAR(10)&amp;'7-2'!N20,"")&amp;IF('7-2'!N21&lt;&gt;"",CHAR(10)&amp;'7-2'!N21,"")</f>
        <v/>
      </c>
      <c r="S5" s="110"/>
    </row>
    <row r="6" spans="1:19" s="249" customFormat="1" ht="15" x14ac:dyDescent="0.45">
      <c r="A6" s="110"/>
      <c r="B6" s="392"/>
      <c r="C6" s="606"/>
      <c r="D6" s="294" t="str">
        <f>'3'!E19</f>
        <v/>
      </c>
      <c r="E6" s="295" t="str">
        <f>IF('2'!$E19&lt;&gt;"",'2'!$E19,"")</f>
        <v/>
      </c>
      <c r="F6" s="295" t="str">
        <f>IF('2'!$E21&lt;&gt;"",'2'!$E21,"")</f>
        <v/>
      </c>
      <c r="G6" s="296" t="str">
        <f>IF('2'!$E22&lt;&gt;"",'2'!$E22,"")</f>
        <v/>
      </c>
      <c r="H6" s="550"/>
      <c r="I6" s="565"/>
      <c r="J6" s="568"/>
      <c r="K6" s="527"/>
      <c r="L6" s="565"/>
      <c r="M6" s="565"/>
      <c r="N6" s="565"/>
      <c r="O6" s="565"/>
      <c r="P6" s="565"/>
      <c r="Q6" s="565"/>
      <c r="R6" s="571"/>
      <c r="S6" s="110"/>
    </row>
    <row r="7" spans="1:19" s="249" customFormat="1" ht="15" x14ac:dyDescent="0.45">
      <c r="A7" s="110"/>
      <c r="B7" s="392"/>
      <c r="C7" s="606"/>
      <c r="D7" s="294" t="str">
        <f>'3'!E20</f>
        <v/>
      </c>
      <c r="E7" s="295" t="str">
        <f>IF('2'!$F19&lt;&gt;"",'2'!$F19,"")</f>
        <v/>
      </c>
      <c r="F7" s="295" t="str">
        <f>IF('2'!$F21&lt;&gt;"",'2'!$F21,"")</f>
        <v/>
      </c>
      <c r="G7" s="296" t="str">
        <f>IF('2'!$F22&lt;&gt;"",'2'!$F22,"")</f>
        <v/>
      </c>
      <c r="H7" s="550"/>
      <c r="I7" s="565"/>
      <c r="J7" s="568"/>
      <c r="K7" s="527"/>
      <c r="L7" s="565"/>
      <c r="M7" s="565"/>
      <c r="N7" s="565"/>
      <c r="O7" s="565"/>
      <c r="P7" s="565"/>
      <c r="Q7" s="565"/>
      <c r="R7" s="571"/>
      <c r="S7" s="110"/>
    </row>
    <row r="8" spans="1:19" s="249" customFormat="1" ht="15" x14ac:dyDescent="0.45">
      <c r="A8" s="110"/>
      <c r="B8" s="392"/>
      <c r="C8" s="606"/>
      <c r="D8" s="294" t="str">
        <f>'3'!E21</f>
        <v/>
      </c>
      <c r="E8" s="295" t="str">
        <f>IF('2'!$G19&lt;&gt;"",'2'!$G19,"")</f>
        <v/>
      </c>
      <c r="F8" s="295" t="str">
        <f>IF('2'!$G21&lt;&gt;"",'2'!$G21,"")</f>
        <v/>
      </c>
      <c r="G8" s="296" t="str">
        <f>IF('2'!$G22&lt;&gt;"",'2'!$G22,"")</f>
        <v/>
      </c>
      <c r="H8" s="550"/>
      <c r="I8" s="565"/>
      <c r="J8" s="568"/>
      <c r="K8" s="527"/>
      <c r="L8" s="565"/>
      <c r="M8" s="565"/>
      <c r="N8" s="565"/>
      <c r="O8" s="565"/>
      <c r="P8" s="565"/>
      <c r="Q8" s="565"/>
      <c r="R8" s="571"/>
      <c r="S8" s="110"/>
    </row>
    <row r="9" spans="1:19" s="249" customFormat="1" ht="15.6" thickBot="1" x14ac:dyDescent="0.5">
      <c r="A9" s="110"/>
      <c r="B9" s="418"/>
      <c r="C9" s="607"/>
      <c r="D9" s="297" t="str">
        <f>'3'!E22</f>
        <v/>
      </c>
      <c r="E9" s="298" t="str">
        <f>IF('2'!$H19&lt;&gt;"",'2'!$H19,"")</f>
        <v/>
      </c>
      <c r="F9" s="298" t="str">
        <f>IF('2'!$H21&lt;&gt;"",'2'!$H21,"")</f>
        <v/>
      </c>
      <c r="G9" s="299" t="str">
        <f>IF('2'!$H22&lt;&gt;"",'2'!$H22,"")</f>
        <v/>
      </c>
      <c r="H9" s="551"/>
      <c r="I9" s="566"/>
      <c r="J9" s="569"/>
      <c r="K9" s="528"/>
      <c r="L9" s="566"/>
      <c r="M9" s="566"/>
      <c r="N9" s="566"/>
      <c r="O9" s="566"/>
      <c r="P9" s="566"/>
      <c r="Q9" s="566"/>
      <c r="R9" s="572"/>
      <c r="S9" s="110"/>
    </row>
    <row r="10" spans="1:19" s="249" customFormat="1" ht="15" x14ac:dyDescent="0.45">
      <c r="A10" s="110"/>
      <c r="B10" s="417" t="str">
        <f>IF(C10&lt;&gt;"",2,"")</f>
        <v/>
      </c>
      <c r="C10" s="605" t="str">
        <f>IF('1'!D14&lt;&gt;"",'1'!D14,"")</f>
        <v/>
      </c>
      <c r="D10" s="284" t="str">
        <f>'3'!E23</f>
        <v/>
      </c>
      <c r="E10" s="292" t="str">
        <f>IF('2'!$D27&lt;&gt;"",'2'!$D27,"")</f>
        <v/>
      </c>
      <c r="F10" s="292" t="str">
        <f>IF('2'!$D29&lt;&gt;"",'2'!$D29,"")</f>
        <v/>
      </c>
      <c r="G10" s="293" t="str">
        <f>IF('2'!$D30&lt;&gt;"",'2'!$D30,"")</f>
        <v/>
      </c>
      <c r="H10" s="549" t="str">
        <f>IF('3'!G23="[選択]","","【A】"&amp;'3'!G23&amp;"（"&amp;'3'!H24&amp;"）"&amp;CHAR(10))&amp;IF('3'!I23="[選択]","","【B】"&amp;'3'!I23&amp;"（"&amp;'3'!J24&amp;"）"&amp;CHAR(10))&amp;IF('3'!K23="実施済","【C】"&amp;'3'!K23&amp;"（"&amp;'3'!L24&amp;"）"&amp;CHAR(10),"")&amp;IF('3'!M23="実施済み","【D】"&amp;'3'!M23&amp;"（"&amp;'3'!N24&amp;"）"&amp;CHAR(10),"")</f>
        <v/>
      </c>
      <c r="I10" s="564" t="str">
        <f>IF('4'!G24="[選択]","","【a】"&amp;'4'!G24&amp;"（"&amp;'4'!H25&amp;"）"&amp;CHAR(10))&amp;IF('4'!I24="[選択]","","【b】"&amp;'4'!I24&amp;"（"&amp;'4'!J25&amp;"）"&amp;CHAR(10))&amp;IF('4'!K24="[選択]","","【c】"&amp;'4'!K24&amp;"（"&amp;'4'!L25&amp;"）"&amp;CHAR(10))&amp;IF('4'!M24="[選択]","","【d】"&amp;'4'!M24&amp;"（"&amp;'4'!N25&amp;"）"&amp;CHAR(10))&amp;IF('4'!O24="[選択]","","【e】"&amp;'4'!O24&amp;"（"&amp;'4'!P25&amp;"）"&amp;CHAR(10))&amp;IF('4'!Q24="[選択]","","【f】"&amp;'4'!Q24&amp;"（"&amp;'4'!R25&amp;"）"&amp;CHAR(10))&amp;IF('4'!S24="[選択]","","【g】"&amp;'4'!S24&amp;"（"&amp;'4'!T25&amp;"）"&amp;CHAR(10))&amp;IF('4'!U24="[選択]","","【h】"&amp;'4'!U24&amp;"（"&amp;'4'!V25&amp;"）")</f>
        <v/>
      </c>
      <c r="J10" s="567" t="str">
        <f>'4'!X24</f>
        <v>[選択]</v>
      </c>
      <c r="K10" s="526" t="str">
        <f>IF('5'!H23&lt;&gt;"",'5'!H23,"")&amp;IF('5'!I23&lt;&gt;"",CHAR(10)&amp;'5'!I23,"")&amp;IF('5'!J23&lt;&gt;"",CHAR(10)&amp;'5'!J23,"")&amp;IF('5'!K23&lt;&gt;"",CHAR(10)&amp;'5'!K23,"")&amp;IF('5'!L23&lt;&gt;"",CHAR(10)&amp;'5'!L23,"")&amp;IF('5'!M23&lt;&gt;"",CHAR(10)&amp;'5'!M23,"")&amp;IF('5'!N23&lt;&gt;"",CHAR(10)&amp;'5'!N23,"")&amp;IF('5'!O23&lt;&gt;"",CHAR(10)&amp;'5'!O23,"")&amp;IF('5'!P23&lt;&gt;"",CHAR(10)&amp;'5'!P23,"")&amp;IF('5'!Q23&lt;&gt;"",CHAR(10)&amp;'5'!Q23,"")</f>
        <v/>
      </c>
      <c r="L10" s="608" t="str">
        <f>IF('7-2'!H22&lt;&gt;"",'7-2'!H22,"")&amp;IF('7-2'!H25&lt;&gt;"",CHAR(10)&amp;'7-2'!H25,"")&amp;IF('7-2'!H26&lt;&gt;"",CHAR(10)&amp;'7-2'!H26,"")</f>
        <v/>
      </c>
      <c r="M10" s="564" t="str">
        <f>IF('7-2'!I22&lt;&gt;"",'7-2'!I22,"")&amp;IF('7-2'!I25&lt;&gt;"",CHAR(10)&amp;'7-2'!I25,"")&amp;IF('7-2'!I26&lt;&gt;"",CHAR(10)&amp;'7-2'!I26,"")</f>
        <v/>
      </c>
      <c r="N10" s="564" t="str">
        <f>IF('7-2'!J22&lt;&gt;"",'7-2'!J22,"")&amp;IF('7-2'!J25&lt;&gt;"",CHAR(10)&amp;'7-2'!J25,"")&amp;IF('7-2'!J26&lt;&gt;"",CHAR(10)&amp;'7-2'!J26,"")</f>
        <v/>
      </c>
      <c r="O10" s="564" t="str">
        <f>IF('7-2'!K22&lt;&gt;"",'7-2'!K22,"")&amp;IF('7-2'!K25&lt;&gt;"",CHAR(10)&amp;'7-2'!K25,"")&amp;IF('7-2'!K26&lt;&gt;"",CHAR(10)&amp;'7-2'!K26,"")</f>
        <v/>
      </c>
      <c r="P10" s="564" t="str">
        <f>IF('7-2'!L22&lt;&gt;"",'7-2'!L22,"")&amp;IF('7-2'!L25&lt;&gt;"",CHAR(10)&amp;'7-2'!L25,"")&amp;IF('7-2'!L26&lt;&gt;"",CHAR(10)&amp;'7-2'!L26,"")</f>
        <v/>
      </c>
      <c r="Q10" s="564" t="str">
        <f>IF('7-2'!M22&lt;&gt;"",'7-2'!M22,"")&amp;IF('7-2'!M25&lt;&gt;"",CHAR(10)&amp;'7-2'!M25,"")&amp;IF('7-2'!M26&lt;&gt;"",CHAR(10)&amp;'7-2'!M26,"")</f>
        <v/>
      </c>
      <c r="R10" s="570" t="str">
        <f>IF('7-2'!N22&lt;&gt;"",'7-2'!N22,"")&amp;IF('7-2'!N23&lt;&gt;"",CHAR(10)&amp;'7-2'!N23,"")&amp;IF('7-2'!N24&lt;&gt;"",CHAR(10)&amp;'7-2'!N24,"")&amp;IF('7-2'!N25&lt;&gt;"",CHAR(10)&amp;'7-2'!N25,"")&amp;IF('7-2'!N26&lt;&gt;"",CHAR(10)&amp;'7-2'!N26,"")</f>
        <v/>
      </c>
      <c r="S10" s="110"/>
    </row>
    <row r="11" spans="1:19" s="249" customFormat="1" ht="15" x14ac:dyDescent="0.45">
      <c r="A11" s="110"/>
      <c r="B11" s="392"/>
      <c r="C11" s="606"/>
      <c r="D11" s="294" t="str">
        <f>'3'!E24</f>
        <v/>
      </c>
      <c r="E11" s="295" t="str">
        <f>IF('2'!$E27&lt;&gt;"",'2'!$E27,"")</f>
        <v/>
      </c>
      <c r="F11" s="295" t="str">
        <f>IF('2'!$E29&lt;&gt;"",'2'!$E29,"")</f>
        <v/>
      </c>
      <c r="G11" s="296" t="str">
        <f>IF('2'!$E30&lt;&gt;"",'2'!$E30,"")</f>
        <v/>
      </c>
      <c r="H11" s="550"/>
      <c r="I11" s="565"/>
      <c r="J11" s="568"/>
      <c r="K11" s="527"/>
      <c r="L11" s="609"/>
      <c r="M11" s="565"/>
      <c r="N11" s="565"/>
      <c r="O11" s="565"/>
      <c r="P11" s="565"/>
      <c r="Q11" s="565"/>
      <c r="R11" s="571"/>
      <c r="S11" s="110"/>
    </row>
    <row r="12" spans="1:19" s="249" customFormat="1" ht="15" x14ac:dyDescent="0.45">
      <c r="A12" s="110"/>
      <c r="B12" s="392"/>
      <c r="C12" s="606"/>
      <c r="D12" s="294" t="str">
        <f>'3'!E25</f>
        <v/>
      </c>
      <c r="E12" s="295" t="str">
        <f>IF('2'!$F27&lt;&gt;"",'2'!$F27,"")</f>
        <v/>
      </c>
      <c r="F12" s="295" t="str">
        <f>IF('2'!$F29&lt;&gt;"",'2'!$F29,"")</f>
        <v/>
      </c>
      <c r="G12" s="296" t="str">
        <f>IF('2'!$F30&lt;&gt;"",'2'!$F30,"")</f>
        <v/>
      </c>
      <c r="H12" s="550"/>
      <c r="I12" s="565"/>
      <c r="J12" s="568"/>
      <c r="K12" s="527"/>
      <c r="L12" s="609"/>
      <c r="M12" s="565"/>
      <c r="N12" s="565"/>
      <c r="O12" s="565"/>
      <c r="P12" s="565"/>
      <c r="Q12" s="565"/>
      <c r="R12" s="571"/>
      <c r="S12" s="110"/>
    </row>
    <row r="13" spans="1:19" s="249" customFormat="1" ht="15" x14ac:dyDescent="0.45">
      <c r="A13" s="110"/>
      <c r="B13" s="392"/>
      <c r="C13" s="606"/>
      <c r="D13" s="294" t="str">
        <f>'3'!E26</f>
        <v/>
      </c>
      <c r="E13" s="295" t="str">
        <f>IF('2'!$G27&lt;&gt;"",'2'!$G27,"")</f>
        <v/>
      </c>
      <c r="F13" s="295" t="str">
        <f>IF('2'!$G29&lt;&gt;"",'2'!$G29,"")</f>
        <v/>
      </c>
      <c r="G13" s="296" t="str">
        <f>IF('2'!$G30&lt;&gt;"",'2'!$G30,"")</f>
        <v/>
      </c>
      <c r="H13" s="550"/>
      <c r="I13" s="565"/>
      <c r="J13" s="568"/>
      <c r="K13" s="527"/>
      <c r="L13" s="609"/>
      <c r="M13" s="565"/>
      <c r="N13" s="565"/>
      <c r="O13" s="565"/>
      <c r="P13" s="565"/>
      <c r="Q13" s="565"/>
      <c r="R13" s="571"/>
      <c r="S13" s="110"/>
    </row>
    <row r="14" spans="1:19" s="249" customFormat="1" ht="15.6" thickBot="1" x14ac:dyDescent="0.5">
      <c r="A14" s="110"/>
      <c r="B14" s="418"/>
      <c r="C14" s="607"/>
      <c r="D14" s="297" t="str">
        <f>'3'!E27</f>
        <v/>
      </c>
      <c r="E14" s="298" t="str">
        <f>IF('2'!$H27&lt;&gt;"",'2'!$H27,"")</f>
        <v/>
      </c>
      <c r="F14" s="298" t="str">
        <f>IF('2'!$H29&lt;&gt;"",'2'!$H29,"")</f>
        <v/>
      </c>
      <c r="G14" s="299" t="str">
        <f>IF('2'!$H30&lt;&gt;"",'2'!$H30,"")</f>
        <v/>
      </c>
      <c r="H14" s="551"/>
      <c r="I14" s="566"/>
      <c r="J14" s="569"/>
      <c r="K14" s="528"/>
      <c r="L14" s="610"/>
      <c r="M14" s="566"/>
      <c r="N14" s="566"/>
      <c r="O14" s="566"/>
      <c r="P14" s="566"/>
      <c r="Q14" s="566"/>
      <c r="R14" s="572"/>
      <c r="S14" s="110"/>
    </row>
    <row r="15" spans="1:19" s="249" customFormat="1" ht="15" x14ac:dyDescent="0.45">
      <c r="A15" s="110"/>
      <c r="B15" s="417" t="str">
        <f>IF(C15&lt;&gt;"",3,"")</f>
        <v/>
      </c>
      <c r="C15" s="605" t="str">
        <f>IF('1'!D15&lt;&gt;"",'1'!D15,"")</f>
        <v/>
      </c>
      <c r="D15" s="284" t="str">
        <f>'3'!E28</f>
        <v/>
      </c>
      <c r="E15" s="292" t="str">
        <f>IF('2'!$D35&lt;&gt;"",'2'!$D35,"")</f>
        <v/>
      </c>
      <c r="F15" s="292" t="str">
        <f>IF('2'!$D37&lt;&gt;"",'2'!$D37,"")</f>
        <v/>
      </c>
      <c r="G15" s="293" t="str">
        <f>IF('2'!$D38&lt;&gt;"",'2'!$D38,"")</f>
        <v/>
      </c>
      <c r="H15" s="549" t="str">
        <f>IF('3'!G28="[選択]","","【A】"&amp;'3'!G28&amp;"（"&amp;'3'!H29&amp;"）"&amp;CHAR(10))&amp;IF('3'!I28="[選択]","","【B】"&amp;'3'!I28&amp;"（"&amp;'3'!J29&amp;"）"&amp;CHAR(10))&amp;IF('3'!K28="実施済","【C】"&amp;'3'!K28&amp;"（"&amp;'3'!L29&amp;"）"&amp;CHAR(10),"")&amp;IF('3'!M28="実施済","【D】"&amp;'3'!M28&amp;"（"&amp;'3'!N29&amp;"）"&amp;CHAR(10),"")</f>
        <v/>
      </c>
      <c r="I15" s="564" t="str">
        <f>IF('4'!G29="[選択]","","【a】"&amp;'4'!G29&amp;"（"&amp;'4'!H30&amp;"）"&amp;CHAR(10))&amp;IF('4'!I29="[選択]","","【b】"&amp;'4'!I29&amp;"（"&amp;'4'!J30&amp;"）"&amp;CHAR(10))&amp;IF('4'!K29="[選択]","","【c】"&amp;'4'!K29&amp;"（"&amp;'4'!L30&amp;"）"&amp;CHAR(10))&amp;IF('4'!M29="[選択]","","【d】"&amp;'4'!M29&amp;"（"&amp;'4'!N30&amp;"）"&amp;CHAR(10))&amp;IF('4'!O29="[選択]","","【e】"&amp;'4'!O29&amp;"（"&amp;'4'!P30&amp;"）"&amp;CHAR(10))&amp;IF('4'!Q29="[選択]","","【f】"&amp;'4'!Q29&amp;"（"&amp;'4'!R30&amp;"）"&amp;CHAR(10))&amp;IF('4'!S29="[選択]","","【g】"&amp;'4'!S29&amp;"（"&amp;'4'!T30&amp;"）"&amp;CHAR(10))&amp;IF('4'!U29="[選択]","","【h】"&amp;'4'!U29&amp;"（"&amp;'4'!V30&amp;"）")</f>
        <v/>
      </c>
      <c r="J15" s="567" t="str">
        <f>'4'!X29</f>
        <v>[選択]</v>
      </c>
      <c r="K15" s="526" t="str">
        <f>IF('5'!H28&lt;&gt;"",'5'!H28,"")&amp;IF('5'!I28&lt;&gt;"",CHAR(10)&amp;'5'!I28,"")&amp;IF('5'!J28&lt;&gt;"",CHAR(10)&amp;'5'!J28,"")&amp;IF('5'!K28&lt;&gt;"",CHAR(10)&amp;'5'!K28,"")&amp;IF('5'!L28&lt;&gt;"",CHAR(10)&amp;'5'!L28,"")&amp;IF('5'!M28&lt;&gt;"",CHAR(10)&amp;'5'!M28,"")&amp;IF('5'!N28&lt;&gt;"",CHAR(10)&amp;'5'!N28,"")&amp;IF('5'!O28&lt;&gt;"",CHAR(10)&amp;'5'!O28,"")&amp;IF('5'!P28&lt;&gt;"",CHAR(10)&amp;'5'!P28,"")&amp;IF('5'!Q28&lt;&gt;"",CHAR(10)&amp;'5'!Q28,"")</f>
        <v/>
      </c>
      <c r="L15" s="608" t="str">
        <f>IF('7-2'!H27&lt;&gt;"",'7-2'!H27,"")&amp;IF('7-2'!H30&lt;&gt;"",CHAR(10)&amp;'7-2'!H30,"")&amp;IF('7-2'!H31&lt;&gt;"",CHAR(10)&amp;'7-2'!H31,"")</f>
        <v/>
      </c>
      <c r="M15" s="564" t="str">
        <f>IF('7-2'!I27&lt;&gt;"",'7-2'!I27,"")&amp;IF('7-2'!I30&lt;&gt;"",CHAR(10)&amp;'7-2'!I30,"")&amp;IF('7-2'!I31&lt;&gt;"",CHAR(10)&amp;'7-2'!I31,"")</f>
        <v/>
      </c>
      <c r="N15" s="564" t="str">
        <f>IF('7-2'!J27&lt;&gt;"",'7-2'!J27,"")&amp;IF('7-2'!J30&lt;&gt;"",CHAR(10)&amp;'7-2'!J30,"")&amp;IF('7-2'!J31&lt;&gt;"",CHAR(10)&amp;'7-2'!J31,"")</f>
        <v/>
      </c>
      <c r="O15" s="564" t="str">
        <f>IF('7-2'!K27&lt;&gt;"",'7-2'!K27,"")&amp;IF('7-2'!K30&lt;&gt;"",CHAR(10)&amp;'7-2'!K30,"")&amp;IF('7-2'!K31&lt;&gt;"",CHAR(10)&amp;'7-2'!K31,"")</f>
        <v/>
      </c>
      <c r="P15" s="564" t="str">
        <f>IF('7-2'!L27&lt;&gt;"",'7-2'!L27,"")&amp;IF('7-2'!L30&lt;&gt;"",CHAR(10)&amp;'7-2'!L30,"")&amp;IF('7-2'!L31&lt;&gt;"",CHAR(10)&amp;'7-2'!L31,"")</f>
        <v/>
      </c>
      <c r="Q15" s="564" t="str">
        <f>IF('7-2'!M27&lt;&gt;"",'7-2'!M27,"")&amp;IF('7-2'!M30&lt;&gt;"",CHAR(10)&amp;'7-2'!M30,"")&amp;IF('7-2'!M31&lt;&gt;"",CHAR(10)&amp;'7-2'!M31,"")</f>
        <v/>
      </c>
      <c r="R15" s="570" t="str">
        <f>IF('7-2'!N27&lt;&gt;"",'7-2'!N27,"")&amp;IF('7-2'!N28&lt;&gt;"",CHAR(10)&amp;'7-2'!N28,"")&amp;IF('7-2'!N29&lt;&gt;"",CHAR(10)&amp;'7-2'!N29,"")&amp;IF('7-2'!N30&lt;&gt;"",CHAR(10)&amp;'7-2'!N30,"")&amp;IF('7-2'!N31&lt;&gt;"",CHAR(10)&amp;'7-2'!N31,"")</f>
        <v/>
      </c>
      <c r="S15" s="110"/>
    </row>
    <row r="16" spans="1:19" s="249" customFormat="1" ht="15" x14ac:dyDescent="0.45">
      <c r="A16" s="110"/>
      <c r="B16" s="392"/>
      <c r="C16" s="606"/>
      <c r="D16" s="294" t="str">
        <f>'3'!E29</f>
        <v/>
      </c>
      <c r="E16" s="295" t="str">
        <f>IF('2'!$E35&lt;&gt;"",'2'!$E35,"")</f>
        <v/>
      </c>
      <c r="F16" s="295" t="str">
        <f>IF('2'!$E37&lt;&gt;"",'2'!$E37,"")</f>
        <v/>
      </c>
      <c r="G16" s="296" t="str">
        <f>IF('2'!$E38&lt;&gt;"",'2'!$E38,"")</f>
        <v/>
      </c>
      <c r="H16" s="550"/>
      <c r="I16" s="565"/>
      <c r="J16" s="568"/>
      <c r="K16" s="527"/>
      <c r="L16" s="609"/>
      <c r="M16" s="565"/>
      <c r="N16" s="565"/>
      <c r="O16" s="565"/>
      <c r="P16" s="565"/>
      <c r="Q16" s="565"/>
      <c r="R16" s="571"/>
      <c r="S16" s="110"/>
    </row>
    <row r="17" spans="1:19" s="249" customFormat="1" ht="15" x14ac:dyDescent="0.45">
      <c r="A17" s="110"/>
      <c r="B17" s="392"/>
      <c r="C17" s="606"/>
      <c r="D17" s="294" t="str">
        <f>'3'!E30</f>
        <v/>
      </c>
      <c r="E17" s="295" t="str">
        <f>IF('2'!$F35&lt;&gt;"",'2'!$F35,"")</f>
        <v/>
      </c>
      <c r="F17" s="295" t="str">
        <f>IF('2'!$F37&lt;&gt;"",'2'!$F37,"")</f>
        <v/>
      </c>
      <c r="G17" s="296" t="str">
        <f>IF('2'!$F38&lt;&gt;"",'2'!$F38,"")</f>
        <v/>
      </c>
      <c r="H17" s="550"/>
      <c r="I17" s="565"/>
      <c r="J17" s="568"/>
      <c r="K17" s="527"/>
      <c r="L17" s="609"/>
      <c r="M17" s="565"/>
      <c r="N17" s="565"/>
      <c r="O17" s="565"/>
      <c r="P17" s="565"/>
      <c r="Q17" s="565"/>
      <c r="R17" s="571"/>
      <c r="S17" s="110"/>
    </row>
    <row r="18" spans="1:19" s="249" customFormat="1" ht="15" x14ac:dyDescent="0.45">
      <c r="A18" s="110"/>
      <c r="B18" s="392"/>
      <c r="C18" s="606"/>
      <c r="D18" s="294" t="str">
        <f>'3'!E31</f>
        <v/>
      </c>
      <c r="E18" s="295" t="str">
        <f>IF('2'!$G35&lt;&gt;"",'2'!$G35,"")</f>
        <v/>
      </c>
      <c r="F18" s="295" t="str">
        <f>IF('2'!$G37&lt;&gt;"",'2'!$G37,"")</f>
        <v/>
      </c>
      <c r="G18" s="296" t="str">
        <f>IF('2'!$G38&lt;&gt;"",'2'!$G38,"")</f>
        <v/>
      </c>
      <c r="H18" s="550"/>
      <c r="I18" s="565"/>
      <c r="J18" s="568"/>
      <c r="K18" s="527"/>
      <c r="L18" s="609"/>
      <c r="M18" s="565"/>
      <c r="N18" s="565"/>
      <c r="O18" s="565"/>
      <c r="P18" s="565"/>
      <c r="Q18" s="565"/>
      <c r="R18" s="571"/>
      <c r="S18" s="110"/>
    </row>
    <row r="19" spans="1:19" s="249" customFormat="1" ht="15.6" thickBot="1" x14ac:dyDescent="0.5">
      <c r="A19" s="110"/>
      <c r="B19" s="418"/>
      <c r="C19" s="607"/>
      <c r="D19" s="297" t="str">
        <f>'3'!E32</f>
        <v/>
      </c>
      <c r="E19" s="298" t="str">
        <f>IF('2'!$H35&lt;&gt;"",'2'!$H35,"")</f>
        <v/>
      </c>
      <c r="F19" s="298" t="str">
        <f>IF('2'!$H37&lt;&gt;"",'2'!$H37,"")</f>
        <v/>
      </c>
      <c r="G19" s="299" t="str">
        <f>IF('2'!$H38&lt;&gt;"",'2'!$H38,"")</f>
        <v/>
      </c>
      <c r="H19" s="551"/>
      <c r="I19" s="566"/>
      <c r="J19" s="569"/>
      <c r="K19" s="528"/>
      <c r="L19" s="610"/>
      <c r="M19" s="566"/>
      <c r="N19" s="566"/>
      <c r="O19" s="566"/>
      <c r="P19" s="566"/>
      <c r="Q19" s="566"/>
      <c r="R19" s="572"/>
      <c r="S19" s="110"/>
    </row>
    <row r="20" spans="1:19" s="301" customFormat="1" ht="15" x14ac:dyDescent="0.45">
      <c r="A20" s="300"/>
      <c r="B20" s="417" t="str">
        <f>IF(C20&lt;&gt;"",4,"")</f>
        <v/>
      </c>
      <c r="C20" s="605" t="str">
        <f>IF('1'!D16&lt;&gt;"",'1'!D16,"")</f>
        <v/>
      </c>
      <c r="D20" s="284" t="str">
        <f>'3'!E33</f>
        <v/>
      </c>
      <c r="E20" s="292" t="str">
        <f>IF('2'!$D43&lt;&gt;"",'2'!$D43,"")</f>
        <v/>
      </c>
      <c r="F20" s="292" t="str">
        <f>IF('2'!$D45&lt;&gt;"",'2'!$D45,"")</f>
        <v/>
      </c>
      <c r="G20" s="293" t="str">
        <f>IF('2'!$D46&lt;&gt;"",'2'!$D46,"")</f>
        <v/>
      </c>
      <c r="H20" s="549" t="str">
        <f>IF('3'!G33="[選択]","","【A】"&amp;'3'!G33&amp;"（"&amp;'3'!H34&amp;"）"&amp;CHAR(10))&amp;IF('3'!I33="[選択]","","【B】"&amp;'3'!I33&amp;"（"&amp;'3'!J34&amp;"）"&amp;CHAR(10))&amp;IF('3'!K33="実施済","【C】"&amp;'3'!K33&amp;"（"&amp;'3'!L34&amp;"）"&amp;CHAR(10),"")&amp;IF('3'!M33="実施済","【D】"&amp;'3'!M33&amp;"（"&amp;'3'!N34&amp;"）"&amp;CHAR(10),"")</f>
        <v/>
      </c>
      <c r="I20" s="564" t="str">
        <f>IF('4'!G34="[選択]","","【a】"&amp;'4'!G34&amp;"（"&amp;'4'!H35&amp;"）"&amp;CHAR(10))&amp;IF('4'!I34="[選択]","","【b】"&amp;'4'!I34&amp;"（"&amp;'4'!J35&amp;"）"&amp;CHAR(10))&amp;IF('4'!K34="[選択]","","【c】"&amp;'4'!K34&amp;"（"&amp;'4'!L35&amp;"）"&amp;CHAR(10))&amp;IF('4'!M34="[選択]","","【d】"&amp;'4'!M34&amp;"（"&amp;'4'!N35&amp;"）"&amp;CHAR(10))&amp;IF('4'!O34="[選択]","","【e】"&amp;'4'!O34&amp;"（"&amp;'4'!P35&amp;"）"&amp;CHAR(10))&amp;IF('4'!Q34="[選択]","","【f】"&amp;'4'!Q34&amp;"（"&amp;'4'!R35&amp;"）"&amp;CHAR(10))&amp;IF('4'!S34="[選択]","","【g】"&amp;'4'!S34&amp;"（"&amp;'4'!T35&amp;"）"&amp;CHAR(10))&amp;IF('4'!U34="[選択]","","【h】"&amp;'4'!U34&amp;"（"&amp;'4'!V35&amp;"）")</f>
        <v/>
      </c>
      <c r="J20" s="567" t="str">
        <f>'4'!X34</f>
        <v>[選択]</v>
      </c>
      <c r="K20" s="360" t="str">
        <f>IF('5'!H33&lt;&gt;"",'5'!H33,"")&amp;IF('5'!I33&lt;&gt;"",CHAR(10)&amp;'5'!I33,"")&amp;IF('5'!J33&lt;&gt;"",CHAR(10)&amp;'5'!J33,"")&amp;IF('5'!K33&lt;&gt;"",CHAR(10)&amp;'5'!K33,"")&amp;IF('5'!L33&lt;&gt;"",CHAR(10)&amp;'5'!L33,"")&amp;IF('5'!M33&lt;&gt;"",CHAR(10)&amp;'5'!M33,"")&amp;IF('5'!N33&lt;&gt;"",CHAR(10)&amp;'5'!N33,"")&amp;IF('5'!O33&lt;&gt;"",CHAR(10)&amp;'5'!O33,"")&amp;IF('5'!P33&lt;&gt;"",CHAR(10)&amp;'5'!P33,"")&amp;IF('5'!Q33&lt;&gt;"",CHAR(10)&amp;'5'!Q33,"")</f>
        <v/>
      </c>
      <c r="L20" s="549" t="str">
        <f>IF('7-2'!H32&lt;&gt;"",'7-2'!H32,"")&amp;IF('7-2'!H35&lt;&gt;"",CHAR(10)&amp;'7-2'!H35,"")&amp;IF('7-2'!H36&lt;&gt;"",CHAR(10)&amp;'7-2'!H36,"")</f>
        <v/>
      </c>
      <c r="M20" s="564" t="str">
        <f>IF('7-2'!I32&lt;&gt;"",'7-2'!I32,"")&amp;IF('7-2'!I35&lt;&gt;"",CHAR(10)&amp;'7-2'!I35,"")&amp;IF('7-2'!I36&lt;&gt;"",CHAR(10)&amp;'7-2'!I36,"")</f>
        <v/>
      </c>
      <c r="N20" s="564" t="str">
        <f>IF('7-2'!J32&lt;&gt;"",'7-2'!J32,"")&amp;IF('7-2'!J35&lt;&gt;"",CHAR(10)&amp;'7-2'!J35,"")&amp;IF('7-2'!J36&lt;&gt;"",CHAR(10)&amp;'7-2'!J36,"")</f>
        <v/>
      </c>
      <c r="O20" s="564" t="str">
        <f>IF('7-2'!K32&lt;&gt;"",'7-2'!K32,"")&amp;IF('7-2'!K35&lt;&gt;"",CHAR(10)&amp;'7-2'!K35,"")&amp;IF('7-2'!K36&lt;&gt;"",CHAR(10)&amp;'7-2'!K36,"")</f>
        <v/>
      </c>
      <c r="P20" s="564" t="str">
        <f>IF('7-2'!L32&lt;&gt;"",'7-2'!L32,"")&amp;IF('7-2'!L35&lt;&gt;"",CHAR(10)&amp;'7-2'!L35,"")&amp;IF('7-2'!L36&lt;&gt;"",CHAR(10)&amp;'7-2'!L36,"")</f>
        <v/>
      </c>
      <c r="Q20" s="564" t="str">
        <f>IF('7-2'!M32&lt;&gt;"",'7-2'!M32,"")&amp;IF('7-2'!M35&lt;&gt;"",CHAR(10)&amp;'7-2'!M35,"")&amp;IF('7-2'!M36&lt;&gt;"",CHAR(10)&amp;'7-2'!M36,"")</f>
        <v/>
      </c>
      <c r="R20" s="570" t="str">
        <f>IF('7-2'!N32&lt;&gt;"",'7-2'!N32,"")&amp;IF('7-2'!N33&lt;&gt;"",CHAR(10)&amp;'7-2'!N33,"")&amp;IF('7-2'!N34&lt;&gt;"",CHAR(10)&amp;'7-2'!N34,"")&amp;IF('7-2'!N35&lt;&gt;"",CHAR(10)&amp;'7-2'!N35,"")&amp;IF('7-2'!N36&lt;&gt;"",CHAR(10)&amp;'7-2'!N36,"")</f>
        <v/>
      </c>
      <c r="S20" s="300"/>
    </row>
    <row r="21" spans="1:19" ht="15" x14ac:dyDescent="0.45">
      <c r="A21" s="115"/>
      <c r="B21" s="392"/>
      <c r="C21" s="606"/>
      <c r="D21" s="294" t="str">
        <f>'3'!E34</f>
        <v/>
      </c>
      <c r="E21" s="295" t="str">
        <f>IF('2'!$E43&lt;&gt;"",'2'!$E43,"")</f>
        <v/>
      </c>
      <c r="F21" s="295" t="str">
        <f>IF('2'!$E45&lt;&gt;"",'2'!$E45,"")</f>
        <v/>
      </c>
      <c r="G21" s="296" t="str">
        <f>IF('2'!$E46&lt;&gt;"",'2'!$E46,"")</f>
        <v/>
      </c>
      <c r="H21" s="550"/>
      <c r="I21" s="565"/>
      <c r="J21" s="568"/>
      <c r="K21" s="361"/>
      <c r="L21" s="550"/>
      <c r="M21" s="565"/>
      <c r="N21" s="565"/>
      <c r="O21" s="565"/>
      <c r="P21" s="565"/>
      <c r="Q21" s="565"/>
      <c r="R21" s="571"/>
      <c r="S21" s="115"/>
    </row>
    <row r="22" spans="1:19" ht="15" x14ac:dyDescent="0.45">
      <c r="A22" s="115"/>
      <c r="B22" s="392"/>
      <c r="C22" s="606"/>
      <c r="D22" s="294" t="str">
        <f>'3'!E35</f>
        <v/>
      </c>
      <c r="E22" s="295" t="str">
        <f>IF('2'!$F43&lt;&gt;"",'2'!$F43,"")</f>
        <v/>
      </c>
      <c r="F22" s="295" t="str">
        <f>IF('2'!$F45&lt;&gt;"",'2'!$F45,"")</f>
        <v/>
      </c>
      <c r="G22" s="296" t="str">
        <f>IF('2'!$F46&lt;&gt;"",'2'!$F46,"")</f>
        <v/>
      </c>
      <c r="H22" s="550"/>
      <c r="I22" s="565"/>
      <c r="J22" s="568"/>
      <c r="K22" s="361"/>
      <c r="L22" s="550"/>
      <c r="M22" s="565"/>
      <c r="N22" s="565"/>
      <c r="O22" s="565"/>
      <c r="P22" s="565"/>
      <c r="Q22" s="565"/>
      <c r="R22" s="571"/>
      <c r="S22" s="115"/>
    </row>
    <row r="23" spans="1:19" ht="15" x14ac:dyDescent="0.45">
      <c r="A23" s="115"/>
      <c r="B23" s="392"/>
      <c r="C23" s="606"/>
      <c r="D23" s="294" t="str">
        <f>'3'!E36</f>
        <v/>
      </c>
      <c r="E23" s="295" t="str">
        <f>IF('2'!$G43&lt;&gt;"",'2'!$G43,"")</f>
        <v/>
      </c>
      <c r="F23" s="295" t="str">
        <f>IF('2'!$G45&lt;&gt;"",'2'!$G45,"")</f>
        <v/>
      </c>
      <c r="G23" s="296" t="str">
        <f>IF('2'!$G46&lt;&gt;"",'2'!$G46,"")</f>
        <v/>
      </c>
      <c r="H23" s="550"/>
      <c r="I23" s="565"/>
      <c r="J23" s="568"/>
      <c r="K23" s="361"/>
      <c r="L23" s="550"/>
      <c r="M23" s="565"/>
      <c r="N23" s="565"/>
      <c r="O23" s="565"/>
      <c r="P23" s="565"/>
      <c r="Q23" s="565"/>
      <c r="R23" s="571"/>
      <c r="S23" s="115"/>
    </row>
    <row r="24" spans="1:19" ht="15.6" thickBot="1" x14ac:dyDescent="0.5">
      <c r="A24" s="115"/>
      <c r="B24" s="418"/>
      <c r="C24" s="607"/>
      <c r="D24" s="297" t="str">
        <f>'3'!E37</f>
        <v/>
      </c>
      <c r="E24" s="298" t="str">
        <f>IF('2'!$H43&lt;&gt;"",'2'!$H43,"")</f>
        <v/>
      </c>
      <c r="F24" s="298" t="str">
        <f>IF('2'!$H45&lt;&gt;"",'2'!$H45,"")</f>
        <v/>
      </c>
      <c r="G24" s="299" t="str">
        <f>IF('2'!$H46&lt;&gt;"",'2'!$H46,"")</f>
        <v/>
      </c>
      <c r="H24" s="551"/>
      <c r="I24" s="566"/>
      <c r="J24" s="569"/>
      <c r="K24" s="362"/>
      <c r="L24" s="611"/>
      <c r="M24" s="612"/>
      <c r="N24" s="612"/>
      <c r="O24" s="612"/>
      <c r="P24" s="612"/>
      <c r="Q24" s="612"/>
      <c r="R24" s="572"/>
      <c r="S24" s="115"/>
    </row>
    <row r="25" spans="1:19" ht="15" x14ac:dyDescent="0.45">
      <c r="A25" s="115"/>
      <c r="B25" s="417" t="str">
        <f>IF(C25&lt;&gt;"",5,"")</f>
        <v/>
      </c>
      <c r="C25" s="605" t="str">
        <f>IF('1'!D17&lt;&gt;"",'1'!D17,"")</f>
        <v/>
      </c>
      <c r="D25" s="284" t="str">
        <f>'3'!E38</f>
        <v/>
      </c>
      <c r="E25" s="292" t="str">
        <f>IF('2'!$D51&lt;&gt;"",'2'!$D51,"")</f>
        <v/>
      </c>
      <c r="F25" s="292" t="str">
        <f>IF('2'!$D53&lt;&gt;"",'2'!$D53,"")</f>
        <v/>
      </c>
      <c r="G25" s="293" t="str">
        <f>IF('2'!$D54&lt;&gt;"",'2'!$D54,"")</f>
        <v/>
      </c>
      <c r="H25" s="549" t="str">
        <f>IF('3'!G38="[選択]","","【A】"&amp;'3'!G38&amp;"（"&amp;'3'!H39&amp;"）"&amp;CHAR(10))&amp;IF('3'!I38="[選択]","","【B】"&amp;'3'!I38&amp;"（"&amp;'3'!J39&amp;"）"&amp;CHAR(10))&amp;IF('3'!K38="実施済","【C】"&amp;'3'!K38&amp;"（"&amp;'3'!L39&amp;"）"&amp;CHAR(10),"")&amp;IF('3'!M38="実施済","【D】"&amp;'3'!M38&amp;"（"&amp;'3'!N39&amp;"）"&amp;CHAR(10),"")</f>
        <v/>
      </c>
      <c r="I25" s="564" t="str">
        <f>IF('4'!G39="[選択]","","【a】"&amp;'4'!G39&amp;"（"&amp;'4'!H40&amp;"）"&amp;CHAR(10))&amp;IF('4'!I39="[選択]","","【b】"&amp;'4'!I39&amp;"（"&amp;'4'!J40&amp;"）"&amp;CHAR(10))&amp;IF('4'!K39="[選択]","","【c】"&amp;'4'!K39&amp;"（"&amp;'4'!L40&amp;"）"&amp;CHAR(10))&amp;IF('4'!M39="[選択]","","【d】"&amp;'4'!M39&amp;"（"&amp;'4'!N40&amp;"）"&amp;CHAR(10))&amp;IF('4'!O39="[選択]","","【e】"&amp;'4'!O39&amp;"（"&amp;'4'!P40&amp;"）"&amp;CHAR(10))&amp;IF('4'!Q39="[選択]","","【f】"&amp;'4'!Q39&amp;"（"&amp;'4'!R40&amp;"）"&amp;CHAR(10))&amp;IF('4'!S39="[選択]","","【g】"&amp;'4'!S39&amp;"（"&amp;'4'!T40&amp;"）"&amp;CHAR(10))&amp;IF('4'!U39="[選択]","","【h】"&amp;'4'!U39&amp;"（"&amp;'4'!V40&amp;"）")</f>
        <v/>
      </c>
      <c r="J25" s="567" t="str">
        <f>'4'!X39</f>
        <v>[選択]</v>
      </c>
      <c r="K25" s="360" t="str">
        <f>IF('5'!H38&lt;&gt;"",'5'!H38,"")&amp;IF('5'!I38&lt;&gt;"",CHAR(10)&amp;'5'!I38,"")&amp;IF('5'!J38&lt;&gt;"",CHAR(10)&amp;'5'!J38,"")&amp;IF('5'!K38&lt;&gt;"",CHAR(10)&amp;'5'!K38,"")&amp;IF('5'!L38&lt;&gt;"",CHAR(10)&amp;'5'!L38,"")&amp;IF('5'!M38&lt;&gt;"",CHAR(10)&amp;'5'!M38,"")&amp;IF('5'!N38&lt;&gt;"",CHAR(10)&amp;'5'!N38,"")&amp;IF('5'!O38&lt;&gt;"",CHAR(10)&amp;'5'!O38,"")&amp;IF('5'!P38&lt;&gt;"",CHAR(10)&amp;'5'!P38,"")&amp;IF('5'!Q38&lt;&gt;"",CHAR(10)&amp;'5'!Q38,"")</f>
        <v/>
      </c>
      <c r="L25" s="608" t="str">
        <f>IF('7-2'!H37&lt;&gt;"",'7-2'!H37,"")&amp;IF('7-2'!H40&lt;&gt;"",CHAR(10)&amp;'7-2'!H40,"")&amp;IF('7-2'!H41&lt;&gt;"",CHAR(10)&amp;'7-2'!H41,"")</f>
        <v/>
      </c>
      <c r="M25" s="564" t="str">
        <f>IF('7-2'!I37&lt;&gt;"",'7-2'!I37,"")&amp;IF('7-2'!I40&lt;&gt;"",CHAR(10)&amp;'7-2'!I40,"")&amp;IF('7-2'!I41&lt;&gt;"",CHAR(10)&amp;'7-2'!I41,"")</f>
        <v/>
      </c>
      <c r="N25" s="564" t="str">
        <f>IF('7-2'!J37&lt;&gt;"",'7-2'!J37,"")&amp;IF('7-2'!J40&lt;&gt;"",CHAR(10)&amp;'7-2'!J40,"")&amp;IF('7-2'!J41&lt;&gt;"",CHAR(10)&amp;'7-2'!J41,"")</f>
        <v/>
      </c>
      <c r="O25" s="564" t="str">
        <f>IF('7-2'!K37&lt;&gt;"",'7-2'!K37,"")&amp;IF('7-2'!K40&lt;&gt;"",CHAR(10)&amp;'7-2'!K40,"")&amp;IF('7-2'!K41&lt;&gt;"",CHAR(10)&amp;'7-2'!K41,"")</f>
        <v/>
      </c>
      <c r="P25" s="564" t="str">
        <f>IF('7-2'!L37&lt;&gt;"",'7-2'!L37,"")&amp;IF('7-2'!L40&lt;&gt;"",CHAR(10)&amp;'7-2'!L40,"")&amp;IF('7-2'!L41&lt;&gt;"",CHAR(10)&amp;'7-2'!L41,"")</f>
        <v/>
      </c>
      <c r="Q25" s="564" t="str">
        <f>IF('7-2'!M37&lt;&gt;"",'7-2'!M37,"")&amp;IF('7-2'!M40&lt;&gt;"",CHAR(10)&amp;'7-2'!M40,"")&amp;IF('7-2'!M41&lt;&gt;"",CHAR(10)&amp;'7-2'!M41,"")</f>
        <v/>
      </c>
      <c r="R25" s="570" t="str">
        <f>IF('7-2'!N37&lt;&gt;"",'7-2'!N37,"")&amp;IF('7-2'!N38&lt;&gt;"",CHAR(10)&amp;'7-2'!N38,"")&amp;IF('7-2'!N39&lt;&gt;"",CHAR(10)&amp;'7-2'!N39,"")&amp;IF('7-2'!N40&lt;&gt;"",CHAR(10)&amp;'7-2'!N40,"")&amp;IF('7-2'!N41&lt;&gt;"",CHAR(10)&amp;'7-2'!N41,"")</f>
        <v/>
      </c>
      <c r="S25" s="115"/>
    </row>
    <row r="26" spans="1:19" ht="15" x14ac:dyDescent="0.45">
      <c r="A26" s="115"/>
      <c r="B26" s="392"/>
      <c r="C26" s="606"/>
      <c r="D26" s="294" t="str">
        <f>'3'!E39</f>
        <v/>
      </c>
      <c r="E26" s="295" t="str">
        <f>IF('2'!$E51&lt;&gt;"",'2'!$E51,"")</f>
        <v/>
      </c>
      <c r="F26" s="295" t="str">
        <f>IF('2'!$E53&lt;&gt;"",'2'!$E53,"")</f>
        <v/>
      </c>
      <c r="G26" s="296" t="str">
        <f>IF('2'!$E54&lt;&gt;"",'2'!$E54,"")</f>
        <v/>
      </c>
      <c r="H26" s="550"/>
      <c r="I26" s="565"/>
      <c r="J26" s="568"/>
      <c r="K26" s="361"/>
      <c r="L26" s="609"/>
      <c r="M26" s="565"/>
      <c r="N26" s="565"/>
      <c r="O26" s="565"/>
      <c r="P26" s="565"/>
      <c r="Q26" s="565"/>
      <c r="R26" s="571"/>
      <c r="S26" s="115"/>
    </row>
    <row r="27" spans="1:19" ht="15" x14ac:dyDescent="0.45">
      <c r="A27" s="115"/>
      <c r="B27" s="392"/>
      <c r="C27" s="606"/>
      <c r="D27" s="294" t="str">
        <f>'3'!E40</f>
        <v/>
      </c>
      <c r="E27" s="295" t="str">
        <f>IF('2'!$F51&lt;&gt;"",'2'!$F51,"")</f>
        <v/>
      </c>
      <c r="F27" s="295" t="str">
        <f>IF('2'!$F53&lt;&gt;"",'2'!$F53,"")</f>
        <v/>
      </c>
      <c r="G27" s="296" t="str">
        <f>IF('2'!$F54&lt;&gt;"",'2'!$F54,"")</f>
        <v/>
      </c>
      <c r="H27" s="550"/>
      <c r="I27" s="565"/>
      <c r="J27" s="568"/>
      <c r="K27" s="361"/>
      <c r="L27" s="609"/>
      <c r="M27" s="565"/>
      <c r="N27" s="565"/>
      <c r="O27" s="565"/>
      <c r="P27" s="565"/>
      <c r="Q27" s="565"/>
      <c r="R27" s="571"/>
      <c r="S27" s="115"/>
    </row>
    <row r="28" spans="1:19" ht="15" x14ac:dyDescent="0.45">
      <c r="A28" s="115"/>
      <c r="B28" s="392"/>
      <c r="C28" s="606"/>
      <c r="D28" s="294" t="str">
        <f>'3'!E41</f>
        <v/>
      </c>
      <c r="E28" s="295" t="str">
        <f>IF('2'!$G51&lt;&gt;"",'2'!$G51,"")</f>
        <v/>
      </c>
      <c r="F28" s="295" t="str">
        <f>IF('2'!$G53&lt;&gt;"",'2'!$G53,"")</f>
        <v/>
      </c>
      <c r="G28" s="296" t="str">
        <f>IF('2'!$G54&lt;&gt;"",'2'!$G54,"")</f>
        <v/>
      </c>
      <c r="H28" s="550"/>
      <c r="I28" s="565"/>
      <c r="J28" s="568"/>
      <c r="K28" s="361"/>
      <c r="L28" s="609"/>
      <c r="M28" s="565"/>
      <c r="N28" s="565"/>
      <c r="O28" s="565"/>
      <c r="P28" s="565"/>
      <c r="Q28" s="565"/>
      <c r="R28" s="571"/>
      <c r="S28" s="115"/>
    </row>
    <row r="29" spans="1:19" ht="15.6" thickBot="1" x14ac:dyDescent="0.5">
      <c r="A29" s="115"/>
      <c r="B29" s="418"/>
      <c r="C29" s="607"/>
      <c r="D29" s="297" t="str">
        <f>'3'!E42</f>
        <v/>
      </c>
      <c r="E29" s="298" t="str">
        <f>IF('2'!$H51&lt;&gt;"",'2'!$H51,"")</f>
        <v/>
      </c>
      <c r="F29" s="298" t="str">
        <f>IF('2'!$H53&lt;&gt;"",'2'!$H53,"")</f>
        <v/>
      </c>
      <c r="G29" s="299" t="str">
        <f>IF('2'!$H54&lt;&gt;"",'2'!$H54,"")</f>
        <v/>
      </c>
      <c r="H29" s="551"/>
      <c r="I29" s="566"/>
      <c r="J29" s="569"/>
      <c r="K29" s="362"/>
      <c r="L29" s="610"/>
      <c r="M29" s="566"/>
      <c r="N29" s="566"/>
      <c r="O29" s="566"/>
      <c r="P29" s="566"/>
      <c r="Q29" s="566"/>
      <c r="R29" s="572"/>
      <c r="S29" s="115"/>
    </row>
    <row r="30" spans="1:19" ht="15" x14ac:dyDescent="0.45">
      <c r="A30" s="115"/>
      <c r="B30" s="417" t="str">
        <f>IF(C30&lt;&gt;"",6,"")</f>
        <v/>
      </c>
      <c r="C30" s="605" t="str">
        <f>IF('1'!D18&lt;&gt;"",'1'!D18,"")</f>
        <v/>
      </c>
      <c r="D30" s="284" t="str">
        <f>'3'!E43</f>
        <v/>
      </c>
      <c r="E30" s="292" t="str">
        <f>IF('2'!$D59&lt;&gt;"",'2'!$D59,"")</f>
        <v/>
      </c>
      <c r="F30" s="292" t="str">
        <f>IF('2'!$D61&lt;&gt;"",'2'!$D61,"")</f>
        <v/>
      </c>
      <c r="G30" s="293" t="str">
        <f>IF('2'!$D62&lt;&gt;"",'2'!$D62,"")</f>
        <v/>
      </c>
      <c r="H30" s="549" t="str">
        <f>IF('3'!G43="[選択]","","【A】"&amp;'3'!G43&amp;"（"&amp;'3'!H44&amp;"）"&amp;CHAR(10))&amp;IF('3'!I43="[選択]","","【B】"&amp;'3'!I43&amp;"（"&amp;'3'!J44&amp;"）"&amp;CHAR(10))&amp;IF('3'!K43="実施済","【C】"&amp;'3'!K43&amp;"（"&amp;'3'!L44&amp;"）"&amp;CHAR(10),"")&amp;IF('3'!M43="実施済","【D】"&amp;'3'!M43&amp;"（"&amp;'3'!N44&amp;"）"&amp;CHAR(10),"")</f>
        <v/>
      </c>
      <c r="I30" s="564" t="str">
        <f>IF('4'!G44="[選択]","","【a】"&amp;'4'!G44&amp;"（"&amp;'4'!H45&amp;"）"&amp;CHAR(10))&amp;IF('4'!I44="[選択]","","【b】"&amp;'4'!I44&amp;"（"&amp;'4'!J45&amp;"）"&amp;CHAR(10))&amp;IF('4'!K44="[選択]","","【c】"&amp;'4'!K44&amp;"（"&amp;'4'!L45&amp;"）"&amp;CHAR(10))&amp;IF('4'!M44="[選択]","","【d】"&amp;'4'!M44&amp;"（"&amp;'4'!N45&amp;"）"&amp;CHAR(10))&amp;IF('4'!O44="[選択]","","【e】"&amp;'4'!O44&amp;"（"&amp;'4'!P45&amp;"）"&amp;CHAR(10))&amp;IF('4'!Q44="[選択]","","【f】"&amp;'4'!Q44&amp;"（"&amp;'4'!R45&amp;"）"&amp;CHAR(10))&amp;IF('4'!S44="[選択]","","【g】"&amp;'4'!S44&amp;"（"&amp;'4'!T45&amp;"）"&amp;CHAR(10))&amp;IF('4'!U44="[選択]","","【h】"&amp;'4'!U44&amp;"（"&amp;'4'!V45&amp;"）")</f>
        <v/>
      </c>
      <c r="J30" s="567" t="str">
        <f>'4'!X44</f>
        <v>[選択]</v>
      </c>
      <c r="K30" s="360" t="str">
        <f>IF('5'!H43&lt;&gt;"",'5'!H43,"")&amp;IF('5'!I43&lt;&gt;"",CHAR(10)&amp;'5'!I43,"")&amp;IF('5'!J43&lt;&gt;"",CHAR(10)&amp;'5'!J43,"")&amp;IF('5'!K43&lt;&gt;"",CHAR(10)&amp;'5'!K43,"")&amp;IF('5'!L43&lt;&gt;"",CHAR(10)&amp;'5'!L43,"")&amp;IF('5'!M43&lt;&gt;"",CHAR(10)&amp;'5'!M43,"")&amp;IF('5'!N43&lt;&gt;"",CHAR(10)&amp;'5'!N43,"")&amp;IF('5'!O43&lt;&gt;"",CHAR(10)&amp;'5'!O43,"")&amp;IF('5'!P43&lt;&gt;"",CHAR(10)&amp;'5'!P43,"")&amp;IF('5'!Q43&lt;&gt;"",CHAR(10)&amp;'5'!Q43,"")</f>
        <v/>
      </c>
      <c r="L30" s="608" t="str">
        <f>IF('7-2'!H42&lt;&gt;"",'7-2'!H42,"")&amp;IF('7-2'!H45&lt;&gt;"",CHAR(10)&amp;'7-2'!H45,"")&amp;IF('7-2'!H46&lt;&gt;"",CHAR(10)&amp;'7-2'!H46,"")</f>
        <v/>
      </c>
      <c r="M30" s="564" t="str">
        <f>IF('7-2'!I42&lt;&gt;"",'7-2'!I42,"")&amp;IF('7-2'!I45&lt;&gt;"",CHAR(10)&amp;'7-2'!I45,"")&amp;IF('7-2'!I46&lt;&gt;"",CHAR(10)&amp;'7-2'!I46,"")</f>
        <v/>
      </c>
      <c r="N30" s="564" t="str">
        <f>IF('7-2'!J42&lt;&gt;"",'7-2'!J42,"")&amp;IF('7-2'!J45&lt;&gt;"",CHAR(10)&amp;'7-2'!J45,"")&amp;IF('7-2'!J46&lt;&gt;"",CHAR(10)&amp;'7-2'!J46,"")</f>
        <v/>
      </c>
      <c r="O30" s="564" t="str">
        <f>IF('7-2'!K42&lt;&gt;"",'7-2'!K42,"")&amp;IF('7-2'!K45&lt;&gt;"",CHAR(10)&amp;'7-2'!K45,"")&amp;IF('7-2'!K46&lt;&gt;"",CHAR(10)&amp;'7-2'!K46,"")</f>
        <v/>
      </c>
      <c r="P30" s="564" t="str">
        <f>IF('7-2'!L42&lt;&gt;"",'7-2'!L42,"")&amp;IF('7-2'!L45&lt;&gt;"",CHAR(10)&amp;'7-2'!L45,"")&amp;IF('7-2'!L46&lt;&gt;"",CHAR(10)&amp;'7-2'!L46,"")</f>
        <v/>
      </c>
      <c r="Q30" s="564" t="str">
        <f>IF('7-2'!M42&lt;&gt;"",'7-2'!M42,"")&amp;IF('7-2'!M45&lt;&gt;"",CHAR(10)&amp;'7-2'!M45,"")&amp;IF('7-2'!M46&lt;&gt;"",CHAR(10)&amp;'7-2'!M46,"")</f>
        <v/>
      </c>
      <c r="R30" s="570" t="str">
        <f>IF('7-2'!N42&lt;&gt;"",'7-2'!N42,"")&amp;IF('7-2'!N43&lt;&gt;"",CHAR(10)&amp;'7-2'!N43,"")&amp;IF('7-2'!N44&lt;&gt;"",CHAR(10)&amp;'7-2'!N44,"")&amp;IF('7-2'!N45&lt;&gt;"",CHAR(10)&amp;'7-2'!N45,"")&amp;IF('7-2'!N46&lt;&gt;"",CHAR(10)&amp;'7-2'!N46,"")</f>
        <v/>
      </c>
      <c r="S30" s="115"/>
    </row>
    <row r="31" spans="1:19" s="301" customFormat="1" ht="15" x14ac:dyDescent="0.45">
      <c r="A31" s="300"/>
      <c r="B31" s="392"/>
      <c r="C31" s="606"/>
      <c r="D31" s="294" t="str">
        <f>'3'!E44</f>
        <v/>
      </c>
      <c r="E31" s="295" t="str">
        <f>IF('2'!$E59&lt;&gt;"",'2'!$E59,"")</f>
        <v/>
      </c>
      <c r="F31" s="295" t="str">
        <f>IF('2'!$E61&lt;&gt;"",'2'!$E61,"")</f>
        <v/>
      </c>
      <c r="G31" s="296" t="str">
        <f>IF('2'!$E62&lt;&gt;"",'2'!$E62,"")</f>
        <v/>
      </c>
      <c r="H31" s="550"/>
      <c r="I31" s="565"/>
      <c r="J31" s="568"/>
      <c r="K31" s="361"/>
      <c r="L31" s="609"/>
      <c r="M31" s="565"/>
      <c r="N31" s="565"/>
      <c r="O31" s="565"/>
      <c r="P31" s="565"/>
      <c r="Q31" s="565"/>
      <c r="R31" s="571"/>
      <c r="S31" s="300"/>
    </row>
    <row r="32" spans="1:19" ht="15" x14ac:dyDescent="0.45">
      <c r="A32" s="115"/>
      <c r="B32" s="392"/>
      <c r="C32" s="606"/>
      <c r="D32" s="294" t="str">
        <f>'3'!E45</f>
        <v/>
      </c>
      <c r="E32" s="295" t="str">
        <f>IF('2'!$F59&lt;&gt;"",'2'!$F59,"")</f>
        <v/>
      </c>
      <c r="F32" s="295" t="str">
        <f>IF('2'!$F61&lt;&gt;"",'2'!$F61,"")</f>
        <v/>
      </c>
      <c r="G32" s="296" t="str">
        <f>IF('2'!$F62&lt;&gt;"",'2'!$F62,"")</f>
        <v/>
      </c>
      <c r="H32" s="550"/>
      <c r="I32" s="565"/>
      <c r="J32" s="568"/>
      <c r="K32" s="361"/>
      <c r="L32" s="609"/>
      <c r="M32" s="565"/>
      <c r="N32" s="565"/>
      <c r="O32" s="565"/>
      <c r="P32" s="565"/>
      <c r="Q32" s="565"/>
      <c r="R32" s="571"/>
      <c r="S32" s="115"/>
    </row>
    <row r="33" spans="1:19" ht="15" x14ac:dyDescent="0.45">
      <c r="A33" s="115"/>
      <c r="B33" s="392"/>
      <c r="C33" s="606"/>
      <c r="D33" s="294" t="str">
        <f>'3'!E46</f>
        <v/>
      </c>
      <c r="E33" s="295" t="str">
        <f>IF('2'!$G59&lt;&gt;"",'2'!$G59,"")</f>
        <v/>
      </c>
      <c r="F33" s="295" t="str">
        <f>IF('2'!$G61&lt;&gt;"",'2'!$G61,"")</f>
        <v/>
      </c>
      <c r="G33" s="296" t="str">
        <f>IF('2'!$G62&lt;&gt;"",'2'!$G62,"")</f>
        <v/>
      </c>
      <c r="H33" s="550"/>
      <c r="I33" s="565"/>
      <c r="J33" s="568"/>
      <c r="K33" s="361"/>
      <c r="L33" s="609"/>
      <c r="M33" s="565"/>
      <c r="N33" s="565"/>
      <c r="O33" s="565"/>
      <c r="P33" s="565"/>
      <c r="Q33" s="565"/>
      <c r="R33" s="571"/>
      <c r="S33" s="115"/>
    </row>
    <row r="34" spans="1:19" ht="15.6" thickBot="1" x14ac:dyDescent="0.5">
      <c r="A34" s="115"/>
      <c r="B34" s="418"/>
      <c r="C34" s="607"/>
      <c r="D34" s="297" t="str">
        <f>'3'!E47</f>
        <v/>
      </c>
      <c r="E34" s="298" t="str">
        <f>IF('2'!$H59&lt;&gt;"",'2'!$H59,"")</f>
        <v/>
      </c>
      <c r="F34" s="298" t="str">
        <f>IF('2'!$H61&lt;&gt;"",'2'!$H61,"")</f>
        <v/>
      </c>
      <c r="G34" s="299" t="str">
        <f>IF('2'!$H62&lt;&gt;"",'2'!$H62,"")</f>
        <v/>
      </c>
      <c r="H34" s="551"/>
      <c r="I34" s="566"/>
      <c r="J34" s="569"/>
      <c r="K34" s="362"/>
      <c r="L34" s="610"/>
      <c r="M34" s="566"/>
      <c r="N34" s="566"/>
      <c r="O34" s="566"/>
      <c r="P34" s="566"/>
      <c r="Q34" s="566"/>
      <c r="R34" s="572"/>
      <c r="S34" s="115"/>
    </row>
    <row r="35" spans="1:19" ht="15" x14ac:dyDescent="0.45">
      <c r="A35" s="115"/>
      <c r="B35" s="417" t="str">
        <f>IF(C35&lt;&gt;"",7,"")</f>
        <v/>
      </c>
      <c r="C35" s="605" t="str">
        <f>IF('1'!D19&lt;&gt;"",'1'!D19,"")</f>
        <v/>
      </c>
      <c r="D35" s="284" t="str">
        <f>'3'!E48</f>
        <v/>
      </c>
      <c r="E35" s="292" t="str">
        <f>IF('2'!$D67&lt;&gt;"",'2'!$D67,"")</f>
        <v/>
      </c>
      <c r="F35" s="292" t="str">
        <f>IF('2'!$D69&lt;&gt;"",'2'!$D69,"")</f>
        <v/>
      </c>
      <c r="G35" s="293" t="str">
        <f>IF('2'!$D70&lt;&gt;"",'2'!$D70,"")</f>
        <v/>
      </c>
      <c r="H35" s="549" t="str">
        <f>IF('3'!G48="[選択]","","【A】"&amp;'3'!G48&amp;"（"&amp;'3'!H49&amp;"）"&amp;CHAR(10))&amp;IF('3'!I48="[選択]","","【B】"&amp;'3'!I48&amp;"（"&amp;'3'!J49&amp;"）"&amp;CHAR(10))&amp;IF('3'!K48="実施済","【C】"&amp;'3'!K48&amp;"（"&amp;'3'!L49&amp;"）"&amp;CHAR(10),"")&amp;IF('3'!M48="実施済","【D】"&amp;'3'!M48&amp;"（"&amp;'3'!N49&amp;"）"&amp;CHAR(10),"")</f>
        <v/>
      </c>
      <c r="I35" s="564" t="str">
        <f>IF('4'!G49="[選択]","","【a】"&amp;'4'!G49&amp;"（"&amp;'4'!H50&amp;"）"&amp;CHAR(10))&amp;IF('4'!I49="[選択]","","【b】"&amp;'4'!I49&amp;"（"&amp;'4'!J50&amp;"）"&amp;CHAR(10))&amp;IF('4'!K49="[選択]","","【c】"&amp;'4'!K49&amp;"（"&amp;'4'!L50&amp;"）"&amp;CHAR(10))&amp;IF('4'!M49="[選択]","","【d】"&amp;'4'!M49&amp;"（"&amp;'4'!N50&amp;"）"&amp;CHAR(10))&amp;IF('4'!O49="[選択]","","【e】"&amp;'4'!O49&amp;"（"&amp;'4'!P50&amp;"）"&amp;CHAR(10))&amp;IF('4'!Q49="[選択]","","【f】"&amp;'4'!Q49&amp;"（"&amp;'4'!R50&amp;"）"&amp;CHAR(10))&amp;IF('4'!S49="[選択]","","【g】"&amp;'4'!S49&amp;"（"&amp;'4'!T50&amp;"）"&amp;CHAR(10))&amp;IF('4'!U49="[選択]","","【h】"&amp;'4'!U49&amp;"（"&amp;'4'!V50&amp;"）")</f>
        <v/>
      </c>
      <c r="J35" s="567" t="str">
        <f>'4'!X49</f>
        <v>[選択]</v>
      </c>
      <c r="K35" s="360" t="str">
        <f>IF('5'!H48&lt;&gt;"",'5'!H48,"")&amp;IF('5'!I48&lt;&gt;"",CHAR(10)&amp;'5'!I48,"")&amp;IF('5'!J48&lt;&gt;"",CHAR(10)&amp;'5'!J48,"")&amp;IF('5'!K48&lt;&gt;"",CHAR(10)&amp;'5'!K48,"")&amp;IF('5'!L48&lt;&gt;"",CHAR(10)&amp;'5'!L48,"")&amp;IF('5'!M48&lt;&gt;"",CHAR(10)&amp;'5'!M48,"")&amp;IF('5'!N48&lt;&gt;"",CHAR(10)&amp;'5'!N48,"")&amp;IF('5'!O48&lt;&gt;"",CHAR(10)&amp;'5'!O48,"")&amp;IF('5'!P48&lt;&gt;"",CHAR(10)&amp;'5'!P48,"")&amp;IF('5'!Q48&lt;&gt;"",CHAR(10)&amp;'5'!Q48,"")</f>
        <v/>
      </c>
      <c r="L35" s="608" t="str">
        <f>IF('7-2'!H47&lt;&gt;"",'7-2'!H47,"")&amp;IF('7-2'!H50&lt;&gt;"",CHAR(10)&amp;'7-2'!H50,"")&amp;IF('7-2'!H51&lt;&gt;"",CHAR(10)&amp;'7-2'!H51,"")</f>
        <v/>
      </c>
      <c r="M35" s="564" t="str">
        <f>IF('7-2'!I47&lt;&gt;"",'7-2'!I47,"")&amp;IF('7-2'!I50&lt;&gt;"",CHAR(10)&amp;'7-2'!I50,"")&amp;IF('7-2'!I51&lt;&gt;"",CHAR(10)&amp;'7-2'!I51,"")</f>
        <v/>
      </c>
      <c r="N35" s="564" t="str">
        <f>IF('7-2'!J47&lt;&gt;"",'7-2'!J47,"")&amp;IF('7-2'!J50&lt;&gt;"",CHAR(10)&amp;'7-2'!J50,"")&amp;IF('7-2'!J51&lt;&gt;"",CHAR(10)&amp;'7-2'!J51,"")</f>
        <v/>
      </c>
      <c r="O35" s="564" t="str">
        <f>IF('7-2'!K47&lt;&gt;"",'7-2'!K47,"")&amp;IF('7-2'!K50&lt;&gt;"",CHAR(10)&amp;'7-2'!K50,"")&amp;IF('7-2'!K51&lt;&gt;"",CHAR(10)&amp;'7-2'!K51,"")</f>
        <v/>
      </c>
      <c r="P35" s="564" t="str">
        <f>IF('7-2'!L47&lt;&gt;"",'7-2'!L47,"")&amp;IF('7-2'!L50&lt;&gt;"",CHAR(10)&amp;'7-2'!L50,"")&amp;IF('7-2'!L51&lt;&gt;"",CHAR(10)&amp;'7-2'!L51,"")</f>
        <v/>
      </c>
      <c r="Q35" s="564" t="str">
        <f>IF('7-2'!M47&lt;&gt;"",'7-2'!M47,"")&amp;IF('7-2'!M50&lt;&gt;"",CHAR(10)&amp;'7-2'!M50,"")&amp;IF('7-2'!M51&lt;&gt;"",CHAR(10)&amp;'7-2'!M51,"")</f>
        <v/>
      </c>
      <c r="R35" s="570" t="str">
        <f>IF('7-2'!N47&lt;&gt;"",'7-2'!N47,"")&amp;IF('7-2'!N48&lt;&gt;"",CHAR(10)&amp;'7-2'!N48,"")&amp;IF('7-2'!N49&lt;&gt;"",CHAR(10)&amp;'7-2'!N49,"")&amp;IF('7-2'!N50&lt;&gt;"",CHAR(10)&amp;'7-2'!N50,"")&amp;IF('7-2'!N51&lt;&gt;"",CHAR(10)&amp;'7-2'!N51,"")</f>
        <v/>
      </c>
      <c r="S35" s="115"/>
    </row>
    <row r="36" spans="1:19" ht="15" x14ac:dyDescent="0.45">
      <c r="A36" s="115"/>
      <c r="B36" s="392"/>
      <c r="C36" s="606"/>
      <c r="D36" s="294" t="str">
        <f>'3'!E49</f>
        <v/>
      </c>
      <c r="E36" s="295" t="str">
        <f>IF('2'!$E67&lt;&gt;"",'2'!$E67,"")</f>
        <v/>
      </c>
      <c r="F36" s="295" t="str">
        <f>IF('2'!$E69&lt;&gt;"",'2'!$E69,"")</f>
        <v/>
      </c>
      <c r="G36" s="296" t="str">
        <f>IF('2'!$E70&lt;&gt;"",'2'!$E70,"")</f>
        <v/>
      </c>
      <c r="H36" s="550"/>
      <c r="I36" s="565"/>
      <c r="J36" s="568"/>
      <c r="K36" s="361"/>
      <c r="L36" s="609"/>
      <c r="M36" s="565"/>
      <c r="N36" s="565"/>
      <c r="O36" s="565"/>
      <c r="P36" s="565"/>
      <c r="Q36" s="565"/>
      <c r="R36" s="571"/>
      <c r="S36" s="115"/>
    </row>
    <row r="37" spans="1:19" ht="15" x14ac:dyDescent="0.45">
      <c r="A37" s="115"/>
      <c r="B37" s="392"/>
      <c r="C37" s="606"/>
      <c r="D37" s="294" t="str">
        <f>'3'!E50</f>
        <v/>
      </c>
      <c r="E37" s="295" t="str">
        <f>IF('2'!$F67&lt;&gt;"",'2'!$F67,"")</f>
        <v/>
      </c>
      <c r="F37" s="295" t="str">
        <f>IF('2'!$F69&lt;&gt;"",'2'!$F69,"")</f>
        <v/>
      </c>
      <c r="G37" s="296" t="str">
        <f>IF('2'!$F70&lt;&gt;"",'2'!$F70,"")</f>
        <v/>
      </c>
      <c r="H37" s="550"/>
      <c r="I37" s="565"/>
      <c r="J37" s="568"/>
      <c r="K37" s="361"/>
      <c r="L37" s="609"/>
      <c r="M37" s="565"/>
      <c r="N37" s="565"/>
      <c r="O37" s="565"/>
      <c r="P37" s="565"/>
      <c r="Q37" s="565"/>
      <c r="R37" s="571"/>
      <c r="S37" s="115"/>
    </row>
    <row r="38" spans="1:19" ht="15" x14ac:dyDescent="0.45">
      <c r="A38" s="115"/>
      <c r="B38" s="392"/>
      <c r="C38" s="606"/>
      <c r="D38" s="294" t="str">
        <f>'3'!E51</f>
        <v/>
      </c>
      <c r="E38" s="295" t="str">
        <f>IF('2'!$G67&lt;&gt;"",'2'!$G67,"")</f>
        <v/>
      </c>
      <c r="F38" s="295" t="str">
        <f>IF('2'!$G69&lt;&gt;"",'2'!$G69,"")</f>
        <v/>
      </c>
      <c r="G38" s="296" t="str">
        <f>IF('2'!$G70&lt;&gt;"",'2'!$G70,"")</f>
        <v/>
      </c>
      <c r="H38" s="550"/>
      <c r="I38" s="565"/>
      <c r="J38" s="568"/>
      <c r="K38" s="361"/>
      <c r="L38" s="609"/>
      <c r="M38" s="565"/>
      <c r="N38" s="565"/>
      <c r="O38" s="565"/>
      <c r="P38" s="565"/>
      <c r="Q38" s="565"/>
      <c r="R38" s="571"/>
      <c r="S38" s="115"/>
    </row>
    <row r="39" spans="1:19" ht="15.6" thickBot="1" x14ac:dyDescent="0.5">
      <c r="A39" s="115"/>
      <c r="B39" s="418"/>
      <c r="C39" s="607"/>
      <c r="D39" s="297" t="str">
        <f>'3'!E52</f>
        <v/>
      </c>
      <c r="E39" s="298" t="str">
        <f>IF('2'!$H67&lt;&gt;"",'2'!$H67,"")</f>
        <v/>
      </c>
      <c r="F39" s="298" t="str">
        <f>IF('2'!$H69&lt;&gt;"",'2'!$H69,"")</f>
        <v/>
      </c>
      <c r="G39" s="299" t="str">
        <f>IF('2'!$H70&lt;&gt;"",'2'!$H70,"")</f>
        <v/>
      </c>
      <c r="H39" s="551"/>
      <c r="I39" s="566"/>
      <c r="J39" s="569"/>
      <c r="K39" s="362"/>
      <c r="L39" s="610"/>
      <c r="M39" s="566"/>
      <c r="N39" s="566"/>
      <c r="O39" s="566"/>
      <c r="P39" s="566"/>
      <c r="Q39" s="566"/>
      <c r="R39" s="572"/>
      <c r="S39" s="115"/>
    </row>
    <row r="40" spans="1:19" ht="15" x14ac:dyDescent="0.45">
      <c r="A40" s="115"/>
      <c r="B40" s="417" t="str">
        <f>IF(C40&lt;&gt;"",8,"")</f>
        <v/>
      </c>
      <c r="C40" s="605" t="str">
        <f>IF('1'!D20&lt;&gt;"",'1'!D20,"")</f>
        <v/>
      </c>
      <c r="D40" s="284" t="str">
        <f>'3'!E53</f>
        <v/>
      </c>
      <c r="E40" s="292" t="str">
        <f>IF('2'!$D75&lt;&gt;"",'2'!$D75,"")</f>
        <v/>
      </c>
      <c r="F40" s="292" t="str">
        <f>IF('2'!$D77&lt;&gt;"",'2'!$D77,"")</f>
        <v/>
      </c>
      <c r="G40" s="293" t="str">
        <f>IF('2'!$D78&lt;&gt;"",'2'!$D78,"")</f>
        <v/>
      </c>
      <c r="H40" s="549" t="str">
        <f>IF('3'!G53="[選択]","","【A】"&amp;'3'!G53&amp;"（"&amp;'3'!H54&amp;"）"&amp;CHAR(10))&amp;IF('3'!I53="[選択]","","【B】"&amp;'3'!I53&amp;"（"&amp;'3'!J54&amp;"）"&amp;CHAR(10))&amp;IF('3'!K53="実施済","【C】"&amp;'3'!K53&amp;"（"&amp;'3'!L54&amp;"）"&amp;CHAR(10),"")&amp;IF('3'!M53="実施済","【D】"&amp;'3'!M53&amp;"（"&amp;'3'!N54&amp;"）"&amp;CHAR(10),"")</f>
        <v/>
      </c>
      <c r="I40" s="564" t="str">
        <f>IF('4'!G54="[選択]","","【a】"&amp;'4'!G54&amp;"（"&amp;'4'!H55&amp;"）"&amp;CHAR(10))&amp;IF('4'!I54="[選択]","","【b】"&amp;'4'!I54&amp;"（"&amp;'4'!J55&amp;"）"&amp;CHAR(10))&amp;IF('4'!K54="[選択]","","【c】"&amp;'4'!K54&amp;"（"&amp;'4'!L55&amp;"）"&amp;CHAR(10))&amp;IF('4'!M54="[選択]","","【d】"&amp;'4'!M54&amp;"（"&amp;'4'!N55&amp;"）"&amp;CHAR(10))&amp;IF('4'!O54="[選択]","","【e】"&amp;'4'!O54&amp;"（"&amp;'4'!P55&amp;"）"&amp;CHAR(10))&amp;IF('4'!Q54="[選択]","","【f】"&amp;'4'!Q54&amp;"（"&amp;'4'!R55&amp;"）"&amp;CHAR(10))&amp;IF('4'!S54="[選択]","","【g】"&amp;'4'!S54&amp;"（"&amp;'4'!T55&amp;"）"&amp;CHAR(10))&amp;IF('4'!U54="[選択]","","【h】"&amp;'4'!U54&amp;"（"&amp;'4'!V55&amp;"）")</f>
        <v/>
      </c>
      <c r="J40" s="567" t="str">
        <f>'4'!X54</f>
        <v>[選択]</v>
      </c>
      <c r="K40" s="360" t="str">
        <f>IF('5'!H53&lt;&gt;"",'5'!H53,"")&amp;IF('5'!I53&lt;&gt;"",CHAR(10)&amp;'5'!I53,"")&amp;IF('5'!J53&lt;&gt;"",CHAR(10)&amp;'5'!J53,"")&amp;IF('5'!K53&lt;&gt;"",CHAR(10)&amp;'5'!K53,"")&amp;IF('5'!L53&lt;&gt;"",CHAR(10)&amp;'5'!L53,"")&amp;IF('5'!M53&lt;&gt;"",CHAR(10)&amp;'5'!M53,"")&amp;IF('5'!N53&lt;&gt;"",CHAR(10)&amp;'5'!N53,"")&amp;IF('5'!O53&lt;&gt;"",CHAR(10)&amp;'5'!O53,"")&amp;IF('5'!P53&lt;&gt;"",CHAR(10)&amp;'5'!P53,"")&amp;IF('5'!Q53&lt;&gt;"",CHAR(10)&amp;'5'!Q53,"")</f>
        <v/>
      </c>
      <c r="L40" s="608" t="str">
        <f>IF('7-2'!H52&lt;&gt;"",'7-2'!H52,"")&amp;IF('7-2'!H55&lt;&gt;"",CHAR(10)&amp;'7-2'!H55,"")&amp;IF('7-2'!H56&lt;&gt;"",CHAR(10)&amp;'7-2'!H56,"")</f>
        <v/>
      </c>
      <c r="M40" s="564" t="str">
        <f>IF('7-2'!I52&lt;&gt;"",'7-2'!I52,"")&amp;IF('7-2'!I55&lt;&gt;"",CHAR(10)&amp;'7-2'!I55,"")&amp;IF('7-2'!I56&lt;&gt;"",CHAR(10)&amp;'7-2'!I56,"")</f>
        <v/>
      </c>
      <c r="N40" s="564" t="str">
        <f>IF('7-2'!J52&lt;&gt;"",'7-2'!J52,"")&amp;IF('7-2'!J55&lt;&gt;"",CHAR(10)&amp;'7-2'!J55,"")&amp;IF('7-2'!J56&lt;&gt;"",CHAR(10)&amp;'7-2'!J56,"")</f>
        <v/>
      </c>
      <c r="O40" s="564" t="str">
        <f>IF('7-2'!K52&lt;&gt;"",'7-2'!K52,"")&amp;IF('7-2'!K55&lt;&gt;"",CHAR(10)&amp;'7-2'!K55,"")&amp;IF('7-2'!K56&lt;&gt;"",CHAR(10)&amp;'7-2'!K56,"")</f>
        <v/>
      </c>
      <c r="P40" s="564" t="str">
        <f>IF('7-2'!L52&lt;&gt;"",'7-2'!L52,"")&amp;IF('7-2'!L55&lt;&gt;"",CHAR(10)&amp;'7-2'!L55,"")&amp;IF('7-2'!L56&lt;&gt;"",CHAR(10)&amp;'7-2'!L56,"")</f>
        <v/>
      </c>
      <c r="Q40" s="564" t="str">
        <f>IF('7-2'!M52&lt;&gt;"",'7-2'!M52,"")&amp;IF('7-2'!M55&lt;&gt;"",CHAR(10)&amp;'7-2'!M55,"")&amp;IF('7-2'!M56&lt;&gt;"",CHAR(10)&amp;'7-2'!M56,"")</f>
        <v/>
      </c>
      <c r="R40" s="570" t="str">
        <f>IF('7-2'!N52&lt;&gt;"",'7-2'!N52,"")&amp;IF('7-2'!N53&lt;&gt;"",CHAR(10)&amp;'7-2'!N53,"")&amp;IF('7-2'!N54&lt;&gt;"",CHAR(10)&amp;'7-2'!N54,"")&amp;IF('7-2'!N55&lt;&gt;"",CHAR(10)&amp;'7-2'!N55,"")&amp;IF('7-2'!N56&lt;&gt;"",CHAR(10)&amp;'7-2'!N56,"")</f>
        <v/>
      </c>
      <c r="S40" s="115"/>
    </row>
    <row r="41" spans="1:19" ht="15" x14ac:dyDescent="0.45">
      <c r="A41" s="115"/>
      <c r="B41" s="392"/>
      <c r="C41" s="606"/>
      <c r="D41" s="294" t="str">
        <f>'3'!E54</f>
        <v/>
      </c>
      <c r="E41" s="295" t="str">
        <f>IF('2'!$E75&lt;&gt;"",'2'!$E75,"")</f>
        <v/>
      </c>
      <c r="F41" s="295" t="str">
        <f>IF('2'!$E77&lt;&gt;"",'2'!$E77,"")</f>
        <v/>
      </c>
      <c r="G41" s="296" t="str">
        <f>IF('2'!$E78&lt;&gt;"",'2'!$E78,"")</f>
        <v/>
      </c>
      <c r="H41" s="550"/>
      <c r="I41" s="565"/>
      <c r="J41" s="568"/>
      <c r="K41" s="361"/>
      <c r="L41" s="609"/>
      <c r="M41" s="565"/>
      <c r="N41" s="565"/>
      <c r="O41" s="565"/>
      <c r="P41" s="565"/>
      <c r="Q41" s="565"/>
      <c r="R41" s="571"/>
      <c r="S41" s="115"/>
    </row>
    <row r="42" spans="1:19" ht="15" x14ac:dyDescent="0.45">
      <c r="A42" s="115"/>
      <c r="B42" s="392"/>
      <c r="C42" s="606"/>
      <c r="D42" s="294" t="str">
        <f>'3'!E55</f>
        <v/>
      </c>
      <c r="E42" s="295" t="str">
        <f>IF('2'!$F75&lt;&gt;"",'2'!$F75,"")</f>
        <v/>
      </c>
      <c r="F42" s="295" t="str">
        <f>IF('2'!$F77&lt;&gt;"",'2'!$F77,"")</f>
        <v/>
      </c>
      <c r="G42" s="296" t="str">
        <f>IF('2'!$F78&lt;&gt;"",'2'!$F78,"")</f>
        <v/>
      </c>
      <c r="H42" s="550"/>
      <c r="I42" s="565"/>
      <c r="J42" s="568"/>
      <c r="K42" s="361"/>
      <c r="L42" s="609"/>
      <c r="M42" s="565"/>
      <c r="N42" s="565"/>
      <c r="O42" s="565"/>
      <c r="P42" s="565"/>
      <c r="Q42" s="565"/>
      <c r="R42" s="571"/>
      <c r="S42" s="115"/>
    </row>
    <row r="43" spans="1:19" ht="15" x14ac:dyDescent="0.45">
      <c r="A43" s="115"/>
      <c r="B43" s="392"/>
      <c r="C43" s="606"/>
      <c r="D43" s="294" t="str">
        <f>'3'!E56</f>
        <v/>
      </c>
      <c r="E43" s="295" t="str">
        <f>IF('2'!$G75&lt;&gt;"",'2'!$G75,"")</f>
        <v/>
      </c>
      <c r="F43" s="295" t="str">
        <f>IF('2'!$G77&lt;&gt;"",'2'!$G77,"")</f>
        <v/>
      </c>
      <c r="G43" s="296" t="str">
        <f>IF('2'!$G78&lt;&gt;"",'2'!$G78,"")</f>
        <v/>
      </c>
      <c r="H43" s="550"/>
      <c r="I43" s="565"/>
      <c r="J43" s="568"/>
      <c r="K43" s="361"/>
      <c r="L43" s="609"/>
      <c r="M43" s="565"/>
      <c r="N43" s="565"/>
      <c r="O43" s="565"/>
      <c r="P43" s="565"/>
      <c r="Q43" s="565"/>
      <c r="R43" s="571"/>
      <c r="S43" s="115"/>
    </row>
    <row r="44" spans="1:19" ht="15.6" thickBot="1" x14ac:dyDescent="0.5">
      <c r="A44" s="115"/>
      <c r="B44" s="418"/>
      <c r="C44" s="607"/>
      <c r="D44" s="297" t="str">
        <f>'3'!E57</f>
        <v/>
      </c>
      <c r="E44" s="298" t="str">
        <f>IF('2'!$H75&lt;&gt;"",'2'!$H75,"")</f>
        <v/>
      </c>
      <c r="F44" s="298" t="str">
        <f>IF('2'!$H77&lt;&gt;"",'2'!$H77,"")</f>
        <v/>
      </c>
      <c r="G44" s="299" t="str">
        <f>IF('2'!$H78&lt;&gt;"",'2'!$H78,"")</f>
        <v/>
      </c>
      <c r="H44" s="551"/>
      <c r="I44" s="566"/>
      <c r="J44" s="569"/>
      <c r="K44" s="362"/>
      <c r="L44" s="610"/>
      <c r="M44" s="566"/>
      <c r="N44" s="566"/>
      <c r="O44" s="566"/>
      <c r="P44" s="566"/>
      <c r="Q44" s="566"/>
      <c r="R44" s="572"/>
      <c r="S44" s="115"/>
    </row>
    <row r="45" spans="1:19" ht="15" x14ac:dyDescent="0.45">
      <c r="A45" s="115"/>
      <c r="B45" s="417" t="str">
        <f>IF(C45&lt;&gt;"",9,"")</f>
        <v/>
      </c>
      <c r="C45" s="605" t="str">
        <f>IF('1'!D21&lt;&gt;"",'1'!D21,"")</f>
        <v/>
      </c>
      <c r="D45" s="284" t="str">
        <f>'3'!E58</f>
        <v/>
      </c>
      <c r="E45" s="292" t="str">
        <f>IF('2'!$D83&lt;&gt;"",'2'!$D83,"")</f>
        <v/>
      </c>
      <c r="F45" s="292" t="str">
        <f>IF('2'!$D85&lt;&gt;"",'2'!$D85,"")</f>
        <v/>
      </c>
      <c r="G45" s="293" t="str">
        <f>IF('2'!$D86&lt;&gt;"",'2'!$D86,"")</f>
        <v/>
      </c>
      <c r="H45" s="549" t="str">
        <f>IF('3'!G58="[選択]","","【A】"&amp;'3'!G58&amp;"（"&amp;'3'!H59&amp;"）"&amp;CHAR(10))&amp;IF('3'!I58="[選択]","","【B】"&amp;'3'!I58&amp;"（"&amp;'3'!J59&amp;"）"&amp;CHAR(10))&amp;IF('3'!K58="実施済","【C】"&amp;'3'!K58&amp;"（"&amp;'3'!L59&amp;"）"&amp;CHAR(10),"")&amp;IF('3'!M58="実施済","【D】"&amp;'3'!M58&amp;"（"&amp;'3'!N59&amp;"）"&amp;CHAR(10),"")</f>
        <v/>
      </c>
      <c r="I45" s="564" t="str">
        <f>IF('4'!G59="[選択]","","【a】"&amp;'4'!G59&amp;"（"&amp;'4'!H60&amp;"）"&amp;CHAR(10))&amp;IF('4'!I59="[選択]","","【b】"&amp;'4'!I59&amp;"（"&amp;'4'!J60&amp;"）"&amp;CHAR(10))&amp;IF('4'!K59="[選択]","","【c】"&amp;'4'!K59&amp;"（"&amp;'4'!L60&amp;"）"&amp;CHAR(10))&amp;IF('4'!M59="[選択]","","【d】"&amp;'4'!M59&amp;"（"&amp;'4'!N60&amp;"）"&amp;CHAR(10))&amp;IF('4'!O59="[選択]","","【e】"&amp;'4'!O59&amp;"（"&amp;'4'!P60&amp;"）"&amp;CHAR(10))&amp;IF('4'!Q59="[選択]","","【f】"&amp;'4'!Q59&amp;"（"&amp;'4'!R60&amp;"）"&amp;CHAR(10))&amp;IF('4'!S59="[選択]","","【g】"&amp;'4'!S59&amp;"（"&amp;'4'!T60&amp;"）"&amp;CHAR(10))&amp;IF('4'!U59="[選択]","","【h】"&amp;'4'!U59&amp;"（"&amp;'4'!V60&amp;"）")</f>
        <v/>
      </c>
      <c r="J45" s="567" t="str">
        <f>'4'!X59</f>
        <v>[選択]</v>
      </c>
      <c r="K45" s="360" t="str">
        <f>IF('5'!H58&lt;&gt;"",'5'!H58,"")&amp;IF('5'!I58&lt;&gt;"",CHAR(10)&amp;'5'!I58,"")&amp;IF('5'!J58&lt;&gt;"",CHAR(10)&amp;'5'!J58,"")&amp;IF('5'!K58&lt;&gt;"",CHAR(10)&amp;'5'!K58,"")&amp;IF('5'!L58&lt;&gt;"",CHAR(10)&amp;'5'!L58,"")&amp;IF('5'!M58&lt;&gt;"",CHAR(10)&amp;'5'!M58,"")&amp;IF('5'!N58&lt;&gt;"",CHAR(10)&amp;'5'!N58,"")&amp;IF('5'!O58&lt;&gt;"",CHAR(10)&amp;'5'!O58,"")&amp;IF('5'!P58&lt;&gt;"",CHAR(10)&amp;'5'!P58,"")&amp;IF('5'!Q58&lt;&gt;"",CHAR(10)&amp;'5'!Q58,"")</f>
        <v/>
      </c>
      <c r="L45" s="608" t="str">
        <f>IF('7-2'!H57&lt;&gt;"",'7-2'!H57,"")&amp;IF('7-2'!H60&lt;&gt;"",CHAR(10)&amp;'7-2'!H60,"")&amp;IF('7-2'!H61&lt;&gt;"",CHAR(10)&amp;'7-2'!H61,"")</f>
        <v/>
      </c>
      <c r="M45" s="564" t="str">
        <f>IF('7-2'!I57&lt;&gt;"",'7-2'!I57,"")&amp;IF('7-2'!I60&lt;&gt;"",CHAR(10)&amp;'7-2'!I60,"")&amp;IF('7-2'!I61&lt;&gt;"",CHAR(10)&amp;'7-2'!I61,"")</f>
        <v/>
      </c>
      <c r="N45" s="564" t="str">
        <f>IF('7-2'!J57&lt;&gt;"",'7-2'!J57,"")&amp;IF('7-2'!J60&lt;&gt;"",CHAR(10)&amp;'7-2'!J60,"")&amp;IF('7-2'!J61&lt;&gt;"",CHAR(10)&amp;'7-2'!J61,"")</f>
        <v/>
      </c>
      <c r="O45" s="564" t="str">
        <f>IF('7-2'!K57&lt;&gt;"",'7-2'!K57,"")&amp;IF('7-2'!K60&lt;&gt;"",CHAR(10)&amp;'7-2'!K60,"")&amp;IF('7-2'!K61&lt;&gt;"",CHAR(10)&amp;'7-2'!K61,"")</f>
        <v/>
      </c>
      <c r="P45" s="564" t="str">
        <f>IF('7-2'!L57&lt;&gt;"",'7-2'!L57,"")&amp;IF('7-2'!L60&lt;&gt;"",CHAR(10)&amp;'7-2'!L60,"")&amp;IF('7-2'!L61&lt;&gt;"",CHAR(10)&amp;'7-2'!L61,"")</f>
        <v/>
      </c>
      <c r="Q45" s="564" t="str">
        <f>IF('7-2'!M57&lt;&gt;"",'7-2'!M57,"")&amp;IF('7-2'!M60&lt;&gt;"",CHAR(10)&amp;'7-2'!M60,"")&amp;IF('7-2'!M61&lt;&gt;"",CHAR(10)&amp;'7-2'!M61,"")</f>
        <v/>
      </c>
      <c r="R45" s="570" t="str">
        <f>IF('7-2'!N57&lt;&gt;"",'7-2'!N57,"")&amp;IF('7-2'!N58&lt;&gt;"",CHAR(10)&amp;'7-2'!N58,"")&amp;IF('7-2'!N59&lt;&gt;"",CHAR(10)&amp;'7-2'!N59,"")&amp;IF('7-2'!N60&lt;&gt;"",CHAR(10)&amp;'7-2'!N60,"")&amp;IF('7-2'!N61&lt;&gt;"",CHAR(10)&amp;'7-2'!N61,"")</f>
        <v/>
      </c>
      <c r="S45" s="115"/>
    </row>
    <row r="46" spans="1:19" ht="15" x14ac:dyDescent="0.45">
      <c r="A46" s="115"/>
      <c r="B46" s="392"/>
      <c r="C46" s="606"/>
      <c r="D46" s="294" t="str">
        <f>'3'!E59</f>
        <v/>
      </c>
      <c r="E46" s="295" t="str">
        <f>IF('2'!$E83&lt;&gt;"",'2'!$E83,"")</f>
        <v/>
      </c>
      <c r="F46" s="295" t="str">
        <f>IF('2'!$E85&lt;&gt;"",'2'!$E85,"")</f>
        <v/>
      </c>
      <c r="G46" s="296" t="str">
        <f>IF('2'!$E86&lt;&gt;"",'2'!$E86,"")</f>
        <v/>
      </c>
      <c r="H46" s="550"/>
      <c r="I46" s="565"/>
      <c r="J46" s="568"/>
      <c r="K46" s="361"/>
      <c r="L46" s="609"/>
      <c r="M46" s="565"/>
      <c r="N46" s="565"/>
      <c r="O46" s="565"/>
      <c r="P46" s="565"/>
      <c r="Q46" s="565"/>
      <c r="R46" s="571"/>
      <c r="S46" s="115"/>
    </row>
    <row r="47" spans="1:19" ht="15" x14ac:dyDescent="0.45">
      <c r="A47" s="115"/>
      <c r="B47" s="392"/>
      <c r="C47" s="606"/>
      <c r="D47" s="294" t="str">
        <f>'3'!E60</f>
        <v/>
      </c>
      <c r="E47" s="295" t="str">
        <f>IF('2'!$F83&lt;&gt;"",'2'!$F83,"")</f>
        <v/>
      </c>
      <c r="F47" s="295" t="str">
        <f>IF('2'!$F85&lt;&gt;"",'2'!$F85,"")</f>
        <v/>
      </c>
      <c r="G47" s="296" t="str">
        <f>IF('2'!$F86&lt;&gt;"",'2'!$F86,"")</f>
        <v/>
      </c>
      <c r="H47" s="550"/>
      <c r="I47" s="565"/>
      <c r="J47" s="568"/>
      <c r="K47" s="361"/>
      <c r="L47" s="609"/>
      <c r="M47" s="565"/>
      <c r="N47" s="565"/>
      <c r="O47" s="565"/>
      <c r="P47" s="565"/>
      <c r="Q47" s="565"/>
      <c r="R47" s="571"/>
      <c r="S47" s="115"/>
    </row>
    <row r="48" spans="1:19" ht="15" x14ac:dyDescent="0.45">
      <c r="A48" s="115"/>
      <c r="B48" s="392"/>
      <c r="C48" s="606"/>
      <c r="D48" s="294" t="str">
        <f>'3'!E61</f>
        <v/>
      </c>
      <c r="E48" s="295" t="str">
        <f>IF('2'!$G83&lt;&gt;"",'2'!$G83,"")</f>
        <v/>
      </c>
      <c r="F48" s="295" t="str">
        <f>IF('2'!$G85&lt;&gt;"",'2'!$G85,"")</f>
        <v/>
      </c>
      <c r="G48" s="296" t="str">
        <f>IF('2'!$G86&lt;&gt;"",'2'!$G86,"")</f>
        <v/>
      </c>
      <c r="H48" s="550"/>
      <c r="I48" s="565"/>
      <c r="J48" s="568"/>
      <c r="K48" s="361"/>
      <c r="L48" s="609"/>
      <c r="M48" s="565"/>
      <c r="N48" s="565"/>
      <c r="O48" s="565"/>
      <c r="P48" s="565"/>
      <c r="Q48" s="565"/>
      <c r="R48" s="571"/>
      <c r="S48" s="115"/>
    </row>
    <row r="49" spans="1:19" ht="15.6" thickBot="1" x14ac:dyDescent="0.5">
      <c r="A49" s="115"/>
      <c r="B49" s="418"/>
      <c r="C49" s="607"/>
      <c r="D49" s="297" t="str">
        <f>'3'!E62</f>
        <v/>
      </c>
      <c r="E49" s="298" t="str">
        <f>IF('2'!$H83&lt;&gt;"",'2'!$H83,"")</f>
        <v/>
      </c>
      <c r="F49" s="298" t="str">
        <f>IF('2'!$H85&lt;&gt;"",'2'!$H85,"")</f>
        <v/>
      </c>
      <c r="G49" s="299" t="str">
        <f>IF('2'!$H86&lt;&gt;"",'2'!$H86,"")</f>
        <v/>
      </c>
      <c r="H49" s="551"/>
      <c r="I49" s="566"/>
      <c r="J49" s="569"/>
      <c r="K49" s="362"/>
      <c r="L49" s="610"/>
      <c r="M49" s="566"/>
      <c r="N49" s="566"/>
      <c r="O49" s="566"/>
      <c r="P49" s="566"/>
      <c r="Q49" s="566"/>
      <c r="R49" s="572"/>
      <c r="S49" s="115"/>
    </row>
    <row r="50" spans="1:19" ht="15" x14ac:dyDescent="0.45">
      <c r="A50" s="115"/>
      <c r="B50" s="417" t="str">
        <f>IF(C50&lt;&gt;"",10,"")</f>
        <v/>
      </c>
      <c r="C50" s="605" t="str">
        <f>IF('1'!D22&lt;&gt;"",'1'!D22,"")</f>
        <v/>
      </c>
      <c r="D50" s="284" t="str">
        <f>'3'!E63</f>
        <v/>
      </c>
      <c r="E50" s="292" t="str">
        <f>IF('2'!$D91&lt;&gt;"",'2'!$D91,"")</f>
        <v/>
      </c>
      <c r="F50" s="292" t="str">
        <f>IF('2'!$D93&lt;&gt;"",'2'!$D93,"")</f>
        <v/>
      </c>
      <c r="G50" s="293" t="str">
        <f>IF('2'!$D94&lt;&gt;"",'2'!$D94,"")</f>
        <v/>
      </c>
      <c r="H50" s="549" t="str">
        <f>IF('3'!G63="[選択]","","【A】"&amp;'3'!G63&amp;"（"&amp;'3'!H64&amp;"）"&amp;CHAR(10))&amp;IF('3'!I63="[選択]","","【B】"&amp;'3'!I63&amp;"（"&amp;'3'!J64&amp;"）"&amp;CHAR(10))&amp;IF('3'!K63="実施済","【C】"&amp;'3'!K63&amp;"（"&amp;'3'!L64&amp;"）"&amp;CHAR(10),"")&amp;IF('3'!M63="実施済","【D】"&amp;'3'!M63&amp;"（"&amp;'3'!N64&amp;"）"&amp;CHAR(10),"")</f>
        <v/>
      </c>
      <c r="I50" s="564" t="str">
        <f>IF('4'!G64="[選択]","","【a】"&amp;'4'!G64&amp;"（"&amp;'4'!H65&amp;"）"&amp;CHAR(10))&amp;IF('4'!I64="[選択]","","【b】"&amp;'4'!I64&amp;"（"&amp;'4'!J65&amp;"）"&amp;CHAR(10))&amp;IF('4'!K64="[選択]","","【c】"&amp;'4'!K64&amp;"（"&amp;'4'!L65&amp;"）"&amp;CHAR(10))&amp;IF('4'!M64="[選択]","","【d】"&amp;'4'!M64&amp;"（"&amp;'4'!N65&amp;"）"&amp;CHAR(10))&amp;IF('4'!O64="[選択]","","【e】"&amp;'4'!O64&amp;"（"&amp;'4'!P65&amp;"）"&amp;CHAR(10))&amp;IF('4'!Q64="[選択]","","【f】"&amp;'4'!Q64&amp;"（"&amp;'4'!R65&amp;"）"&amp;CHAR(10))&amp;IF('4'!S64="[選択]","","【g】"&amp;'4'!S64&amp;"（"&amp;'4'!T65&amp;"）"&amp;CHAR(10))&amp;IF('4'!U64="[選択]","","【h】"&amp;'4'!U64&amp;"（"&amp;'4'!V65&amp;"）")</f>
        <v/>
      </c>
      <c r="J50" s="567" t="str">
        <f>'4'!X64</f>
        <v>[選択]</v>
      </c>
      <c r="K50" s="360" t="str">
        <f>IF('5'!H63&lt;&gt;"",'5'!H63,"")&amp;IF('5'!I63&lt;&gt;"",CHAR(10)&amp;'5'!I63,"")&amp;IF('5'!J63&lt;&gt;"",CHAR(10)&amp;'5'!J63,"")&amp;IF('5'!K63&lt;&gt;"",CHAR(10)&amp;'5'!K63,"")&amp;IF('5'!L63&lt;&gt;"",CHAR(10)&amp;'5'!L63,"")&amp;IF('5'!M63&lt;&gt;"",CHAR(10)&amp;'5'!M63,"")&amp;IF('5'!N63&lt;&gt;"",CHAR(10)&amp;'5'!N63,"")&amp;IF('5'!O63&lt;&gt;"",CHAR(10)&amp;'5'!O63,"")&amp;IF('5'!P63&lt;&gt;"",CHAR(10)&amp;'5'!P63,"")&amp;IF('5'!Q63&lt;&gt;"",CHAR(10)&amp;'5'!Q63,"")</f>
        <v/>
      </c>
      <c r="L50" s="608" t="str">
        <f>IF('7-2'!H62&lt;&gt;"",'7-2'!H62,"")&amp;IF('7-2'!H65&lt;&gt;"",CHAR(10)&amp;'7-2'!H65,"")&amp;IF('7-2'!H66&lt;&gt;"",CHAR(10)&amp;'7-2'!H66,"")</f>
        <v/>
      </c>
      <c r="M50" s="564" t="str">
        <f>IF('7-2'!I62&lt;&gt;"",'7-2'!I62,"")&amp;IF('7-2'!I65&lt;&gt;"",CHAR(10)&amp;'7-2'!I65,"")&amp;IF('7-2'!I66&lt;&gt;"",CHAR(10)&amp;'7-2'!I66,"")</f>
        <v/>
      </c>
      <c r="N50" s="564" t="str">
        <f>IF('7-2'!J62&lt;&gt;"",'7-2'!J62,"")&amp;IF('7-2'!J65&lt;&gt;"",CHAR(10)&amp;'7-2'!J65,"")&amp;IF('7-2'!J66&lt;&gt;"",CHAR(10)&amp;'7-2'!J66,"")</f>
        <v/>
      </c>
      <c r="O50" s="564" t="str">
        <f>IF('7-2'!K62&lt;&gt;"",'7-2'!K62,"")&amp;IF('7-2'!K65&lt;&gt;"",CHAR(10)&amp;'7-2'!K65,"")&amp;IF('7-2'!K66&lt;&gt;"",CHAR(10)&amp;'7-2'!K66,"")</f>
        <v/>
      </c>
      <c r="P50" s="564" t="str">
        <f>IF('7-2'!L62&lt;&gt;"",'7-2'!L62,"")&amp;IF('7-2'!L65&lt;&gt;"",CHAR(10)&amp;'7-2'!L65,"")&amp;IF('7-2'!L66&lt;&gt;"",CHAR(10)&amp;'7-2'!L66,"")</f>
        <v/>
      </c>
      <c r="Q50" s="564" t="str">
        <f>IF('7-2'!M62&lt;&gt;"",'7-2'!M62,"")&amp;IF('7-2'!M65&lt;&gt;"",CHAR(10)&amp;'7-2'!M65,"")&amp;IF('7-2'!M66&lt;&gt;"",CHAR(10)&amp;'7-2'!M66,"")</f>
        <v/>
      </c>
      <c r="R50" s="570" t="str">
        <f>IF('7-2'!N62&lt;&gt;"",'7-2'!N62,"")&amp;IF('7-2'!N63&lt;&gt;"",CHAR(10)&amp;'7-2'!N63,"")&amp;IF('7-2'!N64&lt;&gt;"",CHAR(10)&amp;'7-2'!N64,"")&amp;IF('7-2'!N65&lt;&gt;"",CHAR(10)&amp;'7-2'!N65,"")&amp;IF('7-2'!N66&lt;&gt;"",CHAR(10)&amp;'7-2'!N66,"")</f>
        <v/>
      </c>
      <c r="S50" s="115"/>
    </row>
    <row r="51" spans="1:19" ht="15" x14ac:dyDescent="0.45">
      <c r="A51" s="115"/>
      <c r="B51" s="392"/>
      <c r="C51" s="606"/>
      <c r="D51" s="294" t="str">
        <f>'3'!E64</f>
        <v/>
      </c>
      <c r="E51" s="295" t="str">
        <f>IF('2'!$E91&lt;&gt;"",'2'!$E91,"")</f>
        <v/>
      </c>
      <c r="F51" s="295" t="str">
        <f>IF('2'!$E93&lt;&gt;"",'2'!$E93,"")</f>
        <v/>
      </c>
      <c r="G51" s="296" t="str">
        <f>IF('2'!$E94&lt;&gt;"",'2'!$E94,"")</f>
        <v/>
      </c>
      <c r="H51" s="550"/>
      <c r="I51" s="565"/>
      <c r="J51" s="568"/>
      <c r="K51" s="361"/>
      <c r="L51" s="609"/>
      <c r="M51" s="565"/>
      <c r="N51" s="565"/>
      <c r="O51" s="565"/>
      <c r="P51" s="565"/>
      <c r="Q51" s="565"/>
      <c r="R51" s="571"/>
      <c r="S51" s="115"/>
    </row>
    <row r="52" spans="1:19" ht="15" x14ac:dyDescent="0.45">
      <c r="A52" s="115"/>
      <c r="B52" s="392"/>
      <c r="C52" s="606"/>
      <c r="D52" s="294" t="str">
        <f>'3'!E65</f>
        <v/>
      </c>
      <c r="E52" s="295" t="str">
        <f>IF('2'!$F91&lt;&gt;"",'2'!$F91,"")</f>
        <v/>
      </c>
      <c r="F52" s="295" t="str">
        <f>IF('2'!$F93&lt;&gt;"",'2'!$F93,"")</f>
        <v/>
      </c>
      <c r="G52" s="296" t="str">
        <f>IF('2'!$F94&lt;&gt;"",'2'!$F94,"")</f>
        <v/>
      </c>
      <c r="H52" s="550"/>
      <c r="I52" s="565"/>
      <c r="J52" s="568"/>
      <c r="K52" s="361"/>
      <c r="L52" s="609"/>
      <c r="M52" s="565"/>
      <c r="N52" s="565"/>
      <c r="O52" s="565"/>
      <c r="P52" s="565"/>
      <c r="Q52" s="565"/>
      <c r="R52" s="571"/>
      <c r="S52" s="115"/>
    </row>
    <row r="53" spans="1:19" ht="15" x14ac:dyDescent="0.45">
      <c r="A53" s="115"/>
      <c r="B53" s="392"/>
      <c r="C53" s="606"/>
      <c r="D53" s="294" t="str">
        <f>'3'!E66</f>
        <v/>
      </c>
      <c r="E53" s="295" t="str">
        <f>IF('2'!$G91&lt;&gt;"",'2'!$G91,"")</f>
        <v/>
      </c>
      <c r="F53" s="295" t="str">
        <f>IF('2'!$G93&lt;&gt;"",'2'!$G93,"")</f>
        <v/>
      </c>
      <c r="G53" s="296" t="str">
        <f>IF('2'!$G94&lt;&gt;"",'2'!$G94,"")</f>
        <v/>
      </c>
      <c r="H53" s="550"/>
      <c r="I53" s="565"/>
      <c r="J53" s="568"/>
      <c r="K53" s="361"/>
      <c r="L53" s="609"/>
      <c r="M53" s="565"/>
      <c r="N53" s="565"/>
      <c r="O53" s="565"/>
      <c r="P53" s="565"/>
      <c r="Q53" s="565"/>
      <c r="R53" s="571"/>
      <c r="S53" s="115"/>
    </row>
    <row r="54" spans="1:19" ht="15.6" thickBot="1" x14ac:dyDescent="0.5">
      <c r="A54" s="115"/>
      <c r="B54" s="418"/>
      <c r="C54" s="607"/>
      <c r="D54" s="297" t="str">
        <f>'3'!E67</f>
        <v/>
      </c>
      <c r="E54" s="298" t="str">
        <f>IF('2'!$H91&lt;&gt;"",'2'!$H91,"")</f>
        <v/>
      </c>
      <c r="F54" s="298" t="str">
        <f>IF('2'!$H93&lt;&gt;"",'2'!$H93,"")</f>
        <v/>
      </c>
      <c r="G54" s="299" t="str">
        <f>IF('2'!$H94&lt;&gt;"",'2'!$H94,"")</f>
        <v/>
      </c>
      <c r="H54" s="551"/>
      <c r="I54" s="566"/>
      <c r="J54" s="569"/>
      <c r="K54" s="362"/>
      <c r="L54" s="610"/>
      <c r="M54" s="566"/>
      <c r="N54" s="566"/>
      <c r="O54" s="566"/>
      <c r="P54" s="566"/>
      <c r="Q54" s="566"/>
      <c r="R54" s="572"/>
      <c r="S54" s="115"/>
    </row>
    <row r="55" spans="1:19" ht="15" x14ac:dyDescent="0.45">
      <c r="A55" s="115"/>
      <c r="B55" s="417" t="str">
        <f>IF(C55&lt;&gt;"",11,"")</f>
        <v/>
      </c>
      <c r="C55" s="605" t="str">
        <f>IF('1'!D23&lt;&gt;"",'1'!D23,"")</f>
        <v/>
      </c>
      <c r="D55" s="284" t="str">
        <f>'3'!E68</f>
        <v/>
      </c>
      <c r="E55" s="292" t="str">
        <f>IF('2'!$D99&lt;&gt;"",'2'!$D99,"")</f>
        <v/>
      </c>
      <c r="F55" s="292" t="str">
        <f>IF('2'!$D101&lt;&gt;"",'2'!$D101,"")</f>
        <v/>
      </c>
      <c r="G55" s="293" t="str">
        <f>IF('2'!$D102&lt;&gt;"",'2'!$D102,"")</f>
        <v/>
      </c>
      <c r="H55" s="549" t="str">
        <f>IF('3'!G68="[選択]","","【A】"&amp;'3'!G68&amp;"（"&amp;'3'!H69&amp;"）"&amp;CHAR(10))&amp;IF('3'!I68="[選択]","","【B】"&amp;'3'!I68&amp;"（"&amp;'3'!J69&amp;"）"&amp;CHAR(10))&amp;IF('3'!K68="実施済","【C】"&amp;'3'!K68&amp;"（"&amp;'3'!L69&amp;"）"&amp;CHAR(10),"")&amp;IF('3'!M68="実施済","【D】"&amp;'3'!M68&amp;"（"&amp;'3'!N69&amp;"）"&amp;CHAR(10),"")</f>
        <v/>
      </c>
      <c r="I55" s="564" t="str">
        <f>IF('4'!G69="[選択]","","【a】"&amp;'4'!G69&amp;"（"&amp;'4'!H70&amp;"）"&amp;CHAR(10))&amp;IF('4'!I69="[選択]","","【b】"&amp;'4'!I69&amp;"（"&amp;'4'!J70&amp;"）"&amp;CHAR(10))&amp;IF('4'!K69="[選択]","","【c】"&amp;'4'!K69&amp;"（"&amp;'4'!L70&amp;"）"&amp;CHAR(10))&amp;IF('4'!M69="[選択]","","【d】"&amp;'4'!M69&amp;"（"&amp;'4'!N70&amp;"）"&amp;CHAR(10))&amp;IF('4'!O69="[選択]","","【e】"&amp;'4'!O69&amp;"（"&amp;'4'!P70&amp;"）"&amp;CHAR(10))&amp;IF('4'!Q69="[選択]","","【f】"&amp;'4'!Q69&amp;"（"&amp;'4'!R70&amp;"）"&amp;CHAR(10))&amp;IF('4'!S69="[選択]","","【g】"&amp;'4'!S69&amp;"（"&amp;'4'!T70&amp;"）"&amp;CHAR(10))&amp;IF('4'!U69="[選択]","","【h】"&amp;'4'!U69&amp;"（"&amp;'4'!V70&amp;"）")</f>
        <v/>
      </c>
      <c r="J55" s="567" t="str">
        <f>'4'!X69</f>
        <v>[選択]</v>
      </c>
      <c r="K55" s="360" t="str">
        <f>IF('5'!H68&lt;&gt;"",'5'!H68,"")&amp;IF('5'!I68&lt;&gt;"",CHAR(10)&amp;'5'!I68,"")&amp;IF('5'!J68&lt;&gt;"",CHAR(10)&amp;'5'!J68,"")&amp;IF('5'!K68&lt;&gt;"",CHAR(10)&amp;'5'!K68,"")&amp;IF('5'!L68&lt;&gt;"",CHAR(10)&amp;'5'!L68,"")&amp;IF('5'!M68&lt;&gt;"",CHAR(10)&amp;'5'!M68,"")&amp;IF('5'!N68&lt;&gt;"",CHAR(10)&amp;'5'!N68,"")&amp;IF('5'!O68&lt;&gt;"",CHAR(10)&amp;'5'!O68,"")&amp;IF('5'!P68&lt;&gt;"",CHAR(10)&amp;'5'!P68,"")&amp;IF('5'!Q68&lt;&gt;"",CHAR(10)&amp;'5'!Q68,"")</f>
        <v/>
      </c>
      <c r="L55" s="608" t="str">
        <f>IF('7-2'!H67&lt;&gt;"",'7-2'!H67,"")&amp;IF('7-2'!H70&lt;&gt;"",CHAR(10)&amp;'7-2'!H70,"")&amp;IF('7-2'!H71&lt;&gt;"",CHAR(10)&amp;'7-2'!H71,"")</f>
        <v/>
      </c>
      <c r="M55" s="564" t="str">
        <f>IF('7-2'!I67&lt;&gt;"",'7-2'!I67,"")&amp;IF('7-2'!I70&lt;&gt;"",CHAR(10)&amp;'7-2'!I70,"")&amp;IF('7-2'!I71&lt;&gt;"",CHAR(10)&amp;'7-2'!I71,"")</f>
        <v/>
      </c>
      <c r="N55" s="564" t="str">
        <f>IF('7-2'!J67&lt;&gt;"",'7-2'!J67,"")&amp;IF('7-2'!J70&lt;&gt;"",CHAR(10)&amp;'7-2'!J70,"")&amp;IF('7-2'!J71&lt;&gt;"",CHAR(10)&amp;'7-2'!J71,"")</f>
        <v/>
      </c>
      <c r="O55" s="564" t="str">
        <f>IF('7-2'!K67&lt;&gt;"",'7-2'!K67,"")&amp;IF('7-2'!K70&lt;&gt;"",CHAR(10)&amp;'7-2'!K70,"")&amp;IF('7-2'!K71&lt;&gt;"",CHAR(10)&amp;'7-2'!K71,"")</f>
        <v/>
      </c>
      <c r="P55" s="564" t="str">
        <f>IF('7-2'!L67&lt;&gt;"",'7-2'!L67,"")&amp;IF('7-2'!L70&lt;&gt;"",CHAR(10)&amp;'7-2'!L70,"")&amp;IF('7-2'!L71&lt;&gt;"",CHAR(10)&amp;'7-2'!L71,"")</f>
        <v/>
      </c>
      <c r="Q55" s="564" t="str">
        <f>IF('7-2'!M67&lt;&gt;"",'7-2'!M67,"")&amp;IF('7-2'!M70&lt;&gt;"",CHAR(10)&amp;'7-2'!M70,"")&amp;IF('7-2'!M71&lt;&gt;"",CHAR(10)&amp;'7-2'!M71,"")</f>
        <v/>
      </c>
      <c r="R55" s="570" t="str">
        <f>IF('7-2'!N67&lt;&gt;"",'7-2'!N67,"")&amp;IF('7-2'!N68&lt;&gt;"",CHAR(10)&amp;'7-2'!N68,"")&amp;IF('7-2'!N69&lt;&gt;"",CHAR(10)&amp;'7-2'!N69,"")&amp;IF('7-2'!N70&lt;&gt;"",CHAR(10)&amp;'7-2'!N70,"")&amp;IF('7-2'!N71&lt;&gt;"",CHAR(10)&amp;'7-2'!N71,"")</f>
        <v/>
      </c>
      <c r="S55" s="115"/>
    </row>
    <row r="56" spans="1:19" ht="15" x14ac:dyDescent="0.45">
      <c r="A56" s="115"/>
      <c r="B56" s="392"/>
      <c r="C56" s="606"/>
      <c r="D56" s="294" t="str">
        <f>'3'!E69</f>
        <v/>
      </c>
      <c r="E56" s="295" t="str">
        <f>IF('2'!$E99&lt;&gt;"",'2'!$E99,"")</f>
        <v/>
      </c>
      <c r="F56" s="295" t="str">
        <f>IF('2'!$E101&lt;&gt;"",'2'!$E101,"")</f>
        <v/>
      </c>
      <c r="G56" s="296" t="str">
        <f>IF('2'!$E102&lt;&gt;"",'2'!$E102,"")</f>
        <v/>
      </c>
      <c r="H56" s="550"/>
      <c r="I56" s="565"/>
      <c r="J56" s="568"/>
      <c r="K56" s="361"/>
      <c r="L56" s="609"/>
      <c r="M56" s="565"/>
      <c r="N56" s="565"/>
      <c r="O56" s="565"/>
      <c r="P56" s="565"/>
      <c r="Q56" s="565"/>
      <c r="R56" s="571"/>
      <c r="S56" s="115"/>
    </row>
    <row r="57" spans="1:19" ht="15" x14ac:dyDescent="0.45">
      <c r="A57" s="115"/>
      <c r="B57" s="392"/>
      <c r="C57" s="606"/>
      <c r="D57" s="294" t="str">
        <f>'3'!E70</f>
        <v/>
      </c>
      <c r="E57" s="295" t="str">
        <f>IF('2'!$F99&lt;&gt;"",'2'!$F99,"")</f>
        <v/>
      </c>
      <c r="F57" s="295" t="str">
        <f>IF('2'!$F101&lt;&gt;"",'2'!$F101,"")</f>
        <v/>
      </c>
      <c r="G57" s="296" t="str">
        <f>IF('2'!$F102&lt;&gt;"",'2'!$F102,"")</f>
        <v/>
      </c>
      <c r="H57" s="550"/>
      <c r="I57" s="565"/>
      <c r="J57" s="568"/>
      <c r="K57" s="361"/>
      <c r="L57" s="609"/>
      <c r="M57" s="565"/>
      <c r="N57" s="565"/>
      <c r="O57" s="565"/>
      <c r="P57" s="565"/>
      <c r="Q57" s="565"/>
      <c r="R57" s="571"/>
      <c r="S57" s="115"/>
    </row>
    <row r="58" spans="1:19" ht="15" x14ac:dyDescent="0.45">
      <c r="A58" s="115"/>
      <c r="B58" s="392"/>
      <c r="C58" s="606"/>
      <c r="D58" s="294" t="str">
        <f>'3'!E71</f>
        <v/>
      </c>
      <c r="E58" s="295" t="str">
        <f>IF('2'!$G99&lt;&gt;"",'2'!$G99,"")</f>
        <v/>
      </c>
      <c r="F58" s="295" t="str">
        <f>IF('2'!$G101&lt;&gt;"",'2'!$G101,"")</f>
        <v/>
      </c>
      <c r="G58" s="296" t="str">
        <f>IF('2'!$G102&lt;&gt;"",'2'!$G102,"")</f>
        <v/>
      </c>
      <c r="H58" s="550"/>
      <c r="I58" s="565"/>
      <c r="J58" s="568"/>
      <c r="K58" s="361"/>
      <c r="L58" s="609"/>
      <c r="M58" s="565"/>
      <c r="N58" s="565"/>
      <c r="O58" s="565"/>
      <c r="P58" s="565"/>
      <c r="Q58" s="565"/>
      <c r="R58" s="571"/>
      <c r="S58" s="115"/>
    </row>
    <row r="59" spans="1:19" ht="15.6" thickBot="1" x14ac:dyDescent="0.5">
      <c r="A59" s="115"/>
      <c r="B59" s="418"/>
      <c r="C59" s="607"/>
      <c r="D59" s="297" t="str">
        <f>'3'!E72</f>
        <v/>
      </c>
      <c r="E59" s="298" t="str">
        <f>IF('2'!$H99&lt;&gt;"",'2'!$H99,"")</f>
        <v/>
      </c>
      <c r="F59" s="298" t="str">
        <f>IF('2'!$H101&lt;&gt;"",'2'!$H101,"")</f>
        <v/>
      </c>
      <c r="G59" s="299" t="str">
        <f>IF('2'!$H102&lt;&gt;"",'2'!$H102,"")</f>
        <v/>
      </c>
      <c r="H59" s="551"/>
      <c r="I59" s="566"/>
      <c r="J59" s="569"/>
      <c r="K59" s="362"/>
      <c r="L59" s="610"/>
      <c r="M59" s="566"/>
      <c r="N59" s="566"/>
      <c r="O59" s="566"/>
      <c r="P59" s="566"/>
      <c r="Q59" s="566"/>
      <c r="R59" s="572"/>
      <c r="S59" s="115"/>
    </row>
    <row r="60" spans="1:19" ht="15" x14ac:dyDescent="0.45">
      <c r="A60" s="115"/>
      <c r="B60" s="417" t="str">
        <f>IF(C60&lt;&gt;"",12,"")</f>
        <v/>
      </c>
      <c r="C60" s="605" t="str">
        <f>IF('1'!D24&lt;&gt;"",'1'!D24,"")</f>
        <v/>
      </c>
      <c r="D60" s="284" t="str">
        <f>'3'!E73</f>
        <v/>
      </c>
      <c r="E60" s="292" t="str">
        <f>IF('2'!$D107&lt;&gt;"",'2'!$D107,"")</f>
        <v/>
      </c>
      <c r="F60" s="292" t="str">
        <f>IF('2'!$D109&lt;&gt;"",'2'!$D109,"")</f>
        <v/>
      </c>
      <c r="G60" s="293" t="str">
        <f>IF('2'!$D110&lt;&gt;"",'2'!$D110,"")</f>
        <v/>
      </c>
      <c r="H60" s="549" t="str">
        <f>IF('3'!G73="[選択]","","【A】"&amp;'3'!G73&amp;"（"&amp;'3'!H74&amp;"）"&amp;CHAR(10))&amp;IF('3'!I73="[選択]","","【B】"&amp;'3'!I73&amp;"（"&amp;'3'!J74&amp;"）"&amp;CHAR(10))&amp;IF('3'!K73="実施済","【C】"&amp;'3'!K73&amp;"（"&amp;'3'!L74&amp;"）"&amp;CHAR(10),"")&amp;IF('3'!M73="実施済","【D】"&amp;'3'!M73&amp;"（"&amp;'3'!N74&amp;"）"&amp;CHAR(10),"")</f>
        <v/>
      </c>
      <c r="I60" s="564" t="str">
        <f>IF('4'!G74="[選択]","","【a】"&amp;'4'!G74&amp;"（"&amp;'4'!H75&amp;"）"&amp;CHAR(10))&amp;IF('4'!I74="[選択]","","【b】"&amp;'4'!I74&amp;"（"&amp;'4'!J75&amp;"）"&amp;CHAR(10))&amp;IF('4'!K74="[選択]","","【c】"&amp;'4'!K74&amp;"（"&amp;'4'!L75&amp;"）"&amp;CHAR(10))&amp;IF('4'!M74="[選択]","","【d】"&amp;'4'!M74&amp;"（"&amp;'4'!N75&amp;"）"&amp;CHAR(10))&amp;IF('4'!O74="[選択]","","【e】"&amp;'4'!O74&amp;"（"&amp;'4'!P75&amp;"）"&amp;CHAR(10))&amp;IF('4'!Q74="[選択]","","【f】"&amp;'4'!Q74&amp;"（"&amp;'4'!R75&amp;"）"&amp;CHAR(10))&amp;IF('4'!S74="[選択]","","【g】"&amp;'4'!S74&amp;"（"&amp;'4'!T75&amp;"）"&amp;CHAR(10))&amp;IF('4'!U74="[選択]","","【h】"&amp;'4'!U74&amp;"（"&amp;'4'!V75&amp;"）")</f>
        <v/>
      </c>
      <c r="J60" s="567" t="str">
        <f>'4'!X74</f>
        <v>[選択]</v>
      </c>
      <c r="K60" s="360" t="str">
        <f>IF('5'!H73&lt;&gt;"",'5'!H73,"")&amp;IF('5'!I73&lt;&gt;"",CHAR(10)&amp;'5'!I73,"")&amp;IF('5'!J73&lt;&gt;"",CHAR(10)&amp;'5'!J73,"")&amp;IF('5'!K73&lt;&gt;"",CHAR(10)&amp;'5'!K73,"")&amp;IF('5'!L73&lt;&gt;"",CHAR(10)&amp;'5'!L73,"")&amp;IF('5'!M73&lt;&gt;"",CHAR(10)&amp;'5'!M73,"")&amp;IF('5'!N73&lt;&gt;"",CHAR(10)&amp;'5'!N73,"")&amp;IF('5'!O73&lt;&gt;"",CHAR(10)&amp;'5'!O73,"")&amp;IF('5'!P73&lt;&gt;"",CHAR(10)&amp;'5'!P73,"")&amp;IF('5'!Q73&lt;&gt;"",CHAR(10)&amp;'5'!Q73,"")</f>
        <v/>
      </c>
      <c r="L60" s="608" t="str">
        <f>IF('7-2'!H72&lt;&gt;"",'7-2'!H72,"")&amp;IF('7-2'!H75&lt;&gt;"",CHAR(10)&amp;'7-2'!H75,"")&amp;IF('7-2'!H76&lt;&gt;"",CHAR(10)&amp;'7-2'!H76,"")</f>
        <v/>
      </c>
      <c r="M60" s="564" t="str">
        <f>IF('7-2'!I72&lt;&gt;"",'7-2'!I72,"")&amp;IF('7-2'!I75&lt;&gt;"",CHAR(10)&amp;'7-2'!I75,"")&amp;IF('7-2'!I76&lt;&gt;"",CHAR(10)&amp;'7-2'!I76,"")</f>
        <v/>
      </c>
      <c r="N60" s="564" t="str">
        <f>IF('7-2'!J72&lt;&gt;"",'7-2'!J72,"")&amp;IF('7-2'!J75&lt;&gt;"",CHAR(10)&amp;'7-2'!J75,"")&amp;IF('7-2'!J76&lt;&gt;"",CHAR(10)&amp;'7-2'!J76,"")</f>
        <v/>
      </c>
      <c r="O60" s="564" t="str">
        <f>IF('7-2'!K72&lt;&gt;"",'7-2'!K72,"")&amp;IF('7-2'!K75&lt;&gt;"",CHAR(10)&amp;'7-2'!K75,"")&amp;IF('7-2'!K76&lt;&gt;"",CHAR(10)&amp;'7-2'!K76,"")</f>
        <v/>
      </c>
      <c r="P60" s="564" t="str">
        <f>IF('7-2'!L72&lt;&gt;"",'7-2'!L72,"")&amp;IF('7-2'!L75&lt;&gt;"",CHAR(10)&amp;'7-2'!L75,"")&amp;IF('7-2'!L76&lt;&gt;"",CHAR(10)&amp;'7-2'!L76,"")</f>
        <v/>
      </c>
      <c r="Q60" s="564" t="str">
        <f>IF('7-2'!M72&lt;&gt;"",'7-2'!M72,"")&amp;IF('7-2'!M75&lt;&gt;"",CHAR(10)&amp;'7-2'!M75,"")&amp;IF('7-2'!M76&lt;&gt;"",CHAR(10)&amp;'7-2'!M76,"")</f>
        <v/>
      </c>
      <c r="R60" s="570" t="str">
        <f>IF('7-2'!N72&lt;&gt;"",'7-2'!N72,"")&amp;IF('7-2'!N73&lt;&gt;"",CHAR(10)&amp;'7-2'!N73,"")&amp;IF('7-2'!N74&lt;&gt;"",CHAR(10)&amp;'7-2'!N74,"")&amp;IF('7-2'!N75&lt;&gt;"",CHAR(10)&amp;'7-2'!N75,"")&amp;IF('7-2'!N76&lt;&gt;"",CHAR(10)&amp;'7-2'!N76,"")</f>
        <v/>
      </c>
      <c r="S60" s="115"/>
    </row>
    <row r="61" spans="1:19" ht="15" x14ac:dyDescent="0.45">
      <c r="A61" s="115"/>
      <c r="B61" s="392"/>
      <c r="C61" s="606"/>
      <c r="D61" s="294" t="str">
        <f>'3'!E74</f>
        <v/>
      </c>
      <c r="E61" s="295" t="str">
        <f>IF('2'!$E107&lt;&gt;"",'2'!$E107,"")</f>
        <v/>
      </c>
      <c r="F61" s="295" t="str">
        <f>IF('2'!$E109&lt;&gt;"",'2'!$E109,"")</f>
        <v/>
      </c>
      <c r="G61" s="296" t="str">
        <f>IF('2'!$E110&lt;&gt;"",'2'!$E110,"")</f>
        <v/>
      </c>
      <c r="H61" s="550"/>
      <c r="I61" s="565"/>
      <c r="J61" s="568"/>
      <c r="K61" s="361"/>
      <c r="L61" s="609"/>
      <c r="M61" s="565"/>
      <c r="N61" s="565"/>
      <c r="O61" s="565"/>
      <c r="P61" s="565"/>
      <c r="Q61" s="565"/>
      <c r="R61" s="571"/>
      <c r="S61" s="115"/>
    </row>
    <row r="62" spans="1:19" ht="15" x14ac:dyDescent="0.45">
      <c r="A62" s="115"/>
      <c r="B62" s="392"/>
      <c r="C62" s="606"/>
      <c r="D62" s="294" t="str">
        <f>'3'!E75</f>
        <v/>
      </c>
      <c r="E62" s="295" t="str">
        <f>IF('2'!$F107&lt;&gt;"",'2'!$F107,"")</f>
        <v/>
      </c>
      <c r="F62" s="295" t="str">
        <f>IF('2'!$F109&lt;&gt;"",'2'!$F109,"")</f>
        <v/>
      </c>
      <c r="G62" s="296" t="str">
        <f>IF('2'!$F110&lt;&gt;"",'2'!$F110,"")</f>
        <v/>
      </c>
      <c r="H62" s="550"/>
      <c r="I62" s="565"/>
      <c r="J62" s="568"/>
      <c r="K62" s="361"/>
      <c r="L62" s="609"/>
      <c r="M62" s="565"/>
      <c r="N62" s="565"/>
      <c r="O62" s="565"/>
      <c r="P62" s="565"/>
      <c r="Q62" s="565"/>
      <c r="R62" s="571"/>
      <c r="S62" s="115"/>
    </row>
    <row r="63" spans="1:19" ht="15" x14ac:dyDescent="0.45">
      <c r="A63" s="115"/>
      <c r="B63" s="392"/>
      <c r="C63" s="606"/>
      <c r="D63" s="294" t="str">
        <f>'3'!E76</f>
        <v/>
      </c>
      <c r="E63" s="295" t="str">
        <f>IF('2'!$G107&lt;&gt;"",'2'!$G107,"")</f>
        <v/>
      </c>
      <c r="F63" s="295" t="str">
        <f>IF('2'!$G109&lt;&gt;"",'2'!$G109,"")</f>
        <v/>
      </c>
      <c r="G63" s="296" t="str">
        <f>IF('2'!$G110&lt;&gt;"",'2'!$G110,"")</f>
        <v/>
      </c>
      <c r="H63" s="550"/>
      <c r="I63" s="565"/>
      <c r="J63" s="568"/>
      <c r="K63" s="361"/>
      <c r="L63" s="609"/>
      <c r="M63" s="565"/>
      <c r="N63" s="565"/>
      <c r="O63" s="565"/>
      <c r="P63" s="565"/>
      <c r="Q63" s="565"/>
      <c r="R63" s="571"/>
      <c r="S63" s="115"/>
    </row>
    <row r="64" spans="1:19" ht="15.6" thickBot="1" x14ac:dyDescent="0.5">
      <c r="A64" s="115"/>
      <c r="B64" s="418"/>
      <c r="C64" s="607"/>
      <c r="D64" s="297" t="str">
        <f>'3'!E77</f>
        <v/>
      </c>
      <c r="E64" s="298" t="str">
        <f>IF('2'!$H107&lt;&gt;"",'2'!$H107,"")</f>
        <v/>
      </c>
      <c r="F64" s="298" t="str">
        <f>IF('2'!$H109&lt;&gt;"",'2'!$H109,"")</f>
        <v/>
      </c>
      <c r="G64" s="299" t="str">
        <f>IF('2'!$H110&lt;&gt;"",'2'!$H110,"")</f>
        <v/>
      </c>
      <c r="H64" s="551"/>
      <c r="I64" s="566"/>
      <c r="J64" s="569"/>
      <c r="K64" s="362"/>
      <c r="L64" s="610"/>
      <c r="M64" s="566"/>
      <c r="N64" s="566"/>
      <c r="O64" s="566"/>
      <c r="P64" s="566"/>
      <c r="Q64" s="566"/>
      <c r="R64" s="572"/>
      <c r="S64" s="115"/>
    </row>
    <row r="65" spans="1:19" ht="15" x14ac:dyDescent="0.45">
      <c r="A65" s="115"/>
      <c r="B65" s="417" t="str">
        <f>IF(C65&lt;&gt;"",13,"")</f>
        <v/>
      </c>
      <c r="C65" s="605" t="str">
        <f>IF('1'!D25&lt;&gt;"",'1'!D25,"")</f>
        <v/>
      </c>
      <c r="D65" s="284" t="str">
        <f>'3'!E78</f>
        <v/>
      </c>
      <c r="E65" s="292" t="str">
        <f>IF('2'!$D115&lt;&gt;"",'2'!$D115,"")</f>
        <v/>
      </c>
      <c r="F65" s="292" t="str">
        <f>IF('2'!$D117&lt;&gt;"",'2'!$D117,"")</f>
        <v/>
      </c>
      <c r="G65" s="293" t="str">
        <f>IF('2'!$D118&lt;&gt;"",'2'!$D118,"")</f>
        <v/>
      </c>
      <c r="H65" s="549" t="str">
        <f>IF('3'!G78="[選択]","","【A】"&amp;'3'!G78&amp;"（"&amp;'3'!H79&amp;"）"&amp;CHAR(10))&amp;IF('3'!I78="[選択]","","【B】"&amp;'3'!I78&amp;"（"&amp;'3'!J79&amp;"）"&amp;CHAR(10))&amp;IF('3'!K78="実施済","【C】"&amp;'3'!K78&amp;"（"&amp;'3'!L79&amp;"）"&amp;CHAR(10),"")&amp;IF('3'!M78="実施済","【D】"&amp;'3'!M78&amp;"（"&amp;'3'!N79&amp;"）"&amp;CHAR(10),"")</f>
        <v/>
      </c>
      <c r="I65" s="564" t="str">
        <f>IF('4'!G79="[選択]","","【a】"&amp;'4'!G79&amp;"（"&amp;'4'!H80&amp;"）"&amp;CHAR(10))&amp;IF('4'!I79="[選択]","","【b】"&amp;'4'!I79&amp;"（"&amp;'4'!J80&amp;"）"&amp;CHAR(10))&amp;IF('4'!K79="[選択]","","【c】"&amp;'4'!K79&amp;"（"&amp;'4'!L80&amp;"）"&amp;CHAR(10))&amp;IF('4'!M79="[選択]","","【d】"&amp;'4'!M79&amp;"（"&amp;'4'!N80&amp;"）"&amp;CHAR(10))&amp;IF('4'!O79="[選択]","","【e】"&amp;'4'!O79&amp;"（"&amp;'4'!P80&amp;"）"&amp;CHAR(10))&amp;IF('4'!Q79="[選択]","","【f】"&amp;'4'!Q79&amp;"（"&amp;'4'!R80&amp;"）"&amp;CHAR(10))&amp;IF('4'!S79="[選択]","","【g】"&amp;'4'!S79&amp;"（"&amp;'4'!T80&amp;"）"&amp;CHAR(10))&amp;IF('4'!U79="[選択]","","【h】"&amp;'4'!U79&amp;"（"&amp;'4'!V80&amp;"）")</f>
        <v/>
      </c>
      <c r="J65" s="567" t="str">
        <f>'4'!X79</f>
        <v>[選択]</v>
      </c>
      <c r="K65" s="360" t="str">
        <f>IF('5'!H78&lt;&gt;"",'5'!H78,"")&amp;IF('5'!I78&lt;&gt;"",CHAR(10)&amp;'5'!I78,"")&amp;IF('5'!J78&lt;&gt;"",CHAR(10)&amp;'5'!J78,"")&amp;IF('5'!K78&lt;&gt;"",CHAR(10)&amp;'5'!K78,"")&amp;IF('5'!L78&lt;&gt;"",CHAR(10)&amp;'5'!L78,"")&amp;IF('5'!M78&lt;&gt;"",CHAR(10)&amp;'5'!M78,"")&amp;IF('5'!N78&lt;&gt;"",CHAR(10)&amp;'5'!N78,"")&amp;IF('5'!O78&lt;&gt;"",CHAR(10)&amp;'5'!O78,"")&amp;IF('5'!P78&lt;&gt;"",CHAR(10)&amp;'5'!P78,"")&amp;IF('5'!Q78&lt;&gt;"",CHAR(10)&amp;'5'!Q78,"")</f>
        <v/>
      </c>
      <c r="L65" s="608" t="str">
        <f>IF('7-2'!H77&lt;&gt;"",'7-2'!H77,"")&amp;IF('7-2'!H80&lt;&gt;"",CHAR(10)&amp;'7-2'!H80,"")&amp;IF('7-2'!H81&lt;&gt;"",CHAR(10)&amp;'7-2'!H81,"")</f>
        <v/>
      </c>
      <c r="M65" s="564" t="str">
        <f>IF('7-2'!I77&lt;&gt;"",'7-2'!I77,"")&amp;IF('7-2'!I80&lt;&gt;"",CHAR(10)&amp;'7-2'!I80,"")&amp;IF('7-2'!I81&lt;&gt;"",CHAR(10)&amp;'7-2'!I81,"")</f>
        <v/>
      </c>
      <c r="N65" s="564" t="str">
        <f>IF('7-2'!J77&lt;&gt;"",'7-2'!J77,"")&amp;IF('7-2'!J80&lt;&gt;"",CHAR(10)&amp;'7-2'!J80,"")&amp;IF('7-2'!J81&lt;&gt;"",CHAR(10)&amp;'7-2'!J81,"")</f>
        <v/>
      </c>
      <c r="O65" s="564" t="str">
        <f>IF('7-2'!K77&lt;&gt;"",'7-2'!K77,"")&amp;IF('7-2'!K80&lt;&gt;"",CHAR(10)&amp;'7-2'!K80,"")&amp;IF('7-2'!K81&lt;&gt;"",CHAR(10)&amp;'7-2'!K81,"")</f>
        <v/>
      </c>
      <c r="P65" s="564" t="str">
        <f>IF('7-2'!L77&lt;&gt;"",'7-2'!L77,"")&amp;IF('7-2'!L80&lt;&gt;"",CHAR(10)&amp;'7-2'!L80,"")&amp;IF('7-2'!L81&lt;&gt;"",CHAR(10)&amp;'7-2'!L81,"")</f>
        <v/>
      </c>
      <c r="Q65" s="564" t="str">
        <f>IF('7-2'!M77&lt;&gt;"",'7-2'!M77,"")&amp;IF('7-2'!M80&lt;&gt;"",CHAR(10)&amp;'7-2'!M80,"")&amp;IF('7-2'!M81&lt;&gt;"",CHAR(10)&amp;'7-2'!M81,"")</f>
        <v/>
      </c>
      <c r="R65" s="570" t="str">
        <f>IF('7-2'!N77&lt;&gt;"",'7-2'!N77,"")&amp;IF('7-2'!N78&lt;&gt;"",CHAR(10)&amp;'7-2'!N78,"")&amp;IF('7-2'!N79&lt;&gt;"",CHAR(10)&amp;'7-2'!N79,"")&amp;IF('7-2'!N80&lt;&gt;"",CHAR(10)&amp;'7-2'!N80,"")&amp;IF('7-2'!N81&lt;&gt;"",CHAR(10)&amp;'7-2'!N81,"")</f>
        <v/>
      </c>
      <c r="S65" s="115"/>
    </row>
    <row r="66" spans="1:19" ht="15" x14ac:dyDescent="0.45">
      <c r="A66" s="115"/>
      <c r="B66" s="392"/>
      <c r="C66" s="606"/>
      <c r="D66" s="294" t="str">
        <f>'3'!E79</f>
        <v/>
      </c>
      <c r="E66" s="295" t="str">
        <f>IF('2'!$E115&lt;&gt;"",'2'!$E115,"")</f>
        <v/>
      </c>
      <c r="F66" s="295" t="str">
        <f>IF('2'!$E117&lt;&gt;"",'2'!$E117,"")</f>
        <v/>
      </c>
      <c r="G66" s="296" t="str">
        <f>IF('2'!$E118&lt;&gt;"",'2'!$E118,"")</f>
        <v/>
      </c>
      <c r="H66" s="550"/>
      <c r="I66" s="565"/>
      <c r="J66" s="568"/>
      <c r="K66" s="361"/>
      <c r="L66" s="609"/>
      <c r="M66" s="565"/>
      <c r="N66" s="565"/>
      <c r="O66" s="565"/>
      <c r="P66" s="565"/>
      <c r="Q66" s="565"/>
      <c r="R66" s="571"/>
      <c r="S66" s="115"/>
    </row>
    <row r="67" spans="1:19" ht="15" x14ac:dyDescent="0.45">
      <c r="A67" s="115"/>
      <c r="B67" s="392"/>
      <c r="C67" s="606"/>
      <c r="D67" s="294" t="str">
        <f>'3'!E80</f>
        <v/>
      </c>
      <c r="E67" s="295" t="str">
        <f>IF('2'!$F115&lt;&gt;"",'2'!$F115,"")</f>
        <v/>
      </c>
      <c r="F67" s="295" t="str">
        <f>IF('2'!$F117&lt;&gt;"",'2'!$F117,"")</f>
        <v/>
      </c>
      <c r="G67" s="296" t="str">
        <f>IF('2'!$F118&lt;&gt;"",'2'!$F118,"")</f>
        <v/>
      </c>
      <c r="H67" s="550"/>
      <c r="I67" s="565"/>
      <c r="J67" s="568"/>
      <c r="K67" s="361"/>
      <c r="L67" s="609"/>
      <c r="M67" s="565"/>
      <c r="N67" s="565"/>
      <c r="O67" s="565"/>
      <c r="P67" s="565"/>
      <c r="Q67" s="565"/>
      <c r="R67" s="571"/>
      <c r="S67" s="115"/>
    </row>
    <row r="68" spans="1:19" ht="15" x14ac:dyDescent="0.45">
      <c r="A68" s="115"/>
      <c r="B68" s="392"/>
      <c r="C68" s="606"/>
      <c r="D68" s="294" t="str">
        <f>'3'!E81</f>
        <v/>
      </c>
      <c r="E68" s="295" t="str">
        <f>IF('2'!$G115&lt;&gt;"",'2'!$G115,"")</f>
        <v/>
      </c>
      <c r="F68" s="295" t="str">
        <f>IF('2'!$G117&lt;&gt;"",'2'!$G117,"")</f>
        <v/>
      </c>
      <c r="G68" s="296" t="str">
        <f>IF('2'!$G118&lt;&gt;"",'2'!$G118,"")</f>
        <v/>
      </c>
      <c r="H68" s="550"/>
      <c r="I68" s="565"/>
      <c r="J68" s="568"/>
      <c r="K68" s="361"/>
      <c r="L68" s="609"/>
      <c r="M68" s="565"/>
      <c r="N68" s="565"/>
      <c r="O68" s="565"/>
      <c r="P68" s="565"/>
      <c r="Q68" s="565"/>
      <c r="R68" s="571"/>
      <c r="S68" s="115"/>
    </row>
    <row r="69" spans="1:19" ht="15.6" thickBot="1" x14ac:dyDescent="0.5">
      <c r="A69" s="115"/>
      <c r="B69" s="418"/>
      <c r="C69" s="607"/>
      <c r="D69" s="297" t="str">
        <f>'3'!E82</f>
        <v/>
      </c>
      <c r="E69" s="298" t="str">
        <f>IF('2'!$H115&lt;&gt;"",'2'!$H115,"")</f>
        <v/>
      </c>
      <c r="F69" s="298" t="str">
        <f>IF('2'!$H117&lt;&gt;"",'2'!$H117,"")</f>
        <v/>
      </c>
      <c r="G69" s="299" t="str">
        <f>IF('2'!$H118&lt;&gt;"",'2'!$H118,"")</f>
        <v/>
      </c>
      <c r="H69" s="551"/>
      <c r="I69" s="566"/>
      <c r="J69" s="569"/>
      <c r="K69" s="362"/>
      <c r="L69" s="610"/>
      <c r="M69" s="566"/>
      <c r="N69" s="566"/>
      <c r="O69" s="566"/>
      <c r="P69" s="566"/>
      <c r="Q69" s="566"/>
      <c r="R69" s="572"/>
      <c r="S69" s="115"/>
    </row>
    <row r="70" spans="1:19" ht="15" x14ac:dyDescent="0.45">
      <c r="A70" s="115"/>
      <c r="B70" s="417" t="str">
        <f>IF(C70&lt;&gt;"",14,"")</f>
        <v/>
      </c>
      <c r="C70" s="605" t="str">
        <f>IF('1'!D26&lt;&gt;"",'1'!D26,"")</f>
        <v/>
      </c>
      <c r="D70" s="284" t="str">
        <f>'3'!E83</f>
        <v/>
      </c>
      <c r="E70" s="292" t="str">
        <f>IF('2'!$D123&lt;&gt;"",'2'!$D123,"")</f>
        <v/>
      </c>
      <c r="F70" s="292" t="str">
        <f>IF('2'!$D125&lt;&gt;"",'2'!$D125,"")</f>
        <v/>
      </c>
      <c r="G70" s="293" t="str">
        <f>IF('2'!$D126&lt;&gt;"",'2'!$D126,"")</f>
        <v/>
      </c>
      <c r="H70" s="549" t="str">
        <f>IF('3'!G83="[選択]","","【A】"&amp;'3'!G83&amp;"（"&amp;'3'!H84&amp;"）"&amp;CHAR(10))&amp;IF('3'!I83="[選択]","","【B】"&amp;'3'!I83&amp;"（"&amp;'3'!J84&amp;"）"&amp;CHAR(10))&amp;IF('3'!K83="実施済","【C】"&amp;'3'!K83&amp;"（"&amp;'3'!L84&amp;"）"&amp;CHAR(10),"")&amp;IF('3'!M83="実施済","【D】"&amp;'3'!M83&amp;"（"&amp;'3'!N84&amp;"）"&amp;CHAR(10),"")</f>
        <v/>
      </c>
      <c r="I70" s="564" t="str">
        <f>IF('4'!G84="[選択]","","【a】"&amp;'4'!G84&amp;"（"&amp;'4'!H85&amp;"）"&amp;CHAR(10))&amp;IF('4'!I84="[選択]","","【b】"&amp;'4'!I84&amp;"（"&amp;'4'!J85&amp;"）"&amp;CHAR(10))&amp;IF('4'!K84="[選択]","","【c】"&amp;'4'!K84&amp;"（"&amp;'4'!L85&amp;"）"&amp;CHAR(10))&amp;IF('4'!M84="[選択]","","【d】"&amp;'4'!M84&amp;"（"&amp;'4'!N85&amp;"）"&amp;CHAR(10))&amp;IF('4'!O84="[選択]","","【e】"&amp;'4'!O84&amp;"（"&amp;'4'!P85&amp;"）"&amp;CHAR(10))&amp;IF('4'!Q84="[選択]","","【f】"&amp;'4'!Q84&amp;"（"&amp;'4'!R85&amp;"）"&amp;CHAR(10))&amp;IF('4'!S84="[選択]","","【g】"&amp;'4'!S84&amp;"（"&amp;'4'!T85&amp;"）"&amp;CHAR(10))&amp;IF('4'!U84="[選択]","","【h】"&amp;'4'!U84&amp;"（"&amp;'4'!V85&amp;"）")</f>
        <v/>
      </c>
      <c r="J70" s="567" t="str">
        <f>'4'!X84</f>
        <v>[選択]</v>
      </c>
      <c r="K70" s="360" t="str">
        <f>IF('5'!H83&lt;&gt;"",'5'!H83,"")&amp;IF('5'!I83&lt;&gt;"",CHAR(10)&amp;'5'!I83,"")&amp;IF('5'!J83&lt;&gt;"",CHAR(10)&amp;'5'!J83,"")&amp;IF('5'!K83&lt;&gt;"",CHAR(10)&amp;'5'!K83,"")&amp;IF('5'!L83&lt;&gt;"",CHAR(10)&amp;'5'!L83,"")&amp;IF('5'!M83&lt;&gt;"",CHAR(10)&amp;'5'!M83,"")&amp;IF('5'!N83&lt;&gt;"",CHAR(10)&amp;'5'!N83,"")&amp;IF('5'!O83&lt;&gt;"",CHAR(10)&amp;'5'!O83,"")&amp;IF('5'!P83&lt;&gt;"",CHAR(10)&amp;'5'!P83,"")&amp;IF('5'!Q83&lt;&gt;"",CHAR(10)&amp;'5'!Q83,"")</f>
        <v/>
      </c>
      <c r="L70" s="608" t="str">
        <f>IF('7-2'!H82&lt;&gt;"",'7-2'!H82,"")&amp;IF('7-2'!H85&lt;&gt;"",CHAR(10)&amp;'7-2'!H85,"")&amp;IF('7-2'!H86&lt;&gt;"",CHAR(10)&amp;'7-2'!H86,"")</f>
        <v/>
      </c>
      <c r="M70" s="564" t="str">
        <f>IF('7-2'!I82&lt;&gt;"",'7-2'!I82,"")&amp;IF('7-2'!I85&lt;&gt;"",CHAR(10)&amp;'7-2'!I85,"")&amp;IF('7-2'!I86&lt;&gt;"",CHAR(10)&amp;'7-2'!I86,"")</f>
        <v/>
      </c>
      <c r="N70" s="564" t="str">
        <f>IF('7-2'!J82&lt;&gt;"",'7-2'!J82,"")&amp;IF('7-2'!J85&lt;&gt;"",CHAR(10)&amp;'7-2'!J85,"")&amp;IF('7-2'!J86&lt;&gt;"",CHAR(10)&amp;'7-2'!J86,"")</f>
        <v/>
      </c>
      <c r="O70" s="564" t="str">
        <f>IF('7-2'!K82&lt;&gt;"",'7-2'!K82,"")&amp;IF('7-2'!K85&lt;&gt;"",CHAR(10)&amp;'7-2'!K85,"")&amp;IF('7-2'!K86&lt;&gt;"",CHAR(10)&amp;'7-2'!K86,"")</f>
        <v/>
      </c>
      <c r="P70" s="564" t="str">
        <f>IF('7-2'!L82&lt;&gt;"",'7-2'!L82,"")&amp;IF('7-2'!L85&lt;&gt;"",CHAR(10)&amp;'7-2'!L85,"")&amp;IF('7-2'!L86&lt;&gt;"",CHAR(10)&amp;'7-2'!L86,"")</f>
        <v/>
      </c>
      <c r="Q70" s="564" t="str">
        <f>IF('7-2'!M82&lt;&gt;"",'7-2'!M82,"")&amp;IF('7-2'!M85&lt;&gt;"",CHAR(10)&amp;'7-2'!M85,"")&amp;IF('7-2'!M86&lt;&gt;"",CHAR(10)&amp;'7-2'!M86,"")</f>
        <v/>
      </c>
      <c r="R70" s="570" t="str">
        <f>IF('7-2'!N82&lt;&gt;"",'7-2'!N82,"")&amp;IF('7-2'!N83&lt;&gt;"",CHAR(10)&amp;'7-2'!N83,"")&amp;IF('7-2'!N84&lt;&gt;"",CHAR(10)&amp;'7-2'!N84,"")&amp;IF('7-2'!N85&lt;&gt;"",CHAR(10)&amp;'7-2'!N85,"")&amp;IF('7-2'!N86&lt;&gt;"",CHAR(10)&amp;'7-2'!N86,"")</f>
        <v/>
      </c>
      <c r="S70" s="115"/>
    </row>
    <row r="71" spans="1:19" ht="15" x14ac:dyDescent="0.45">
      <c r="A71" s="115"/>
      <c r="B71" s="392"/>
      <c r="C71" s="606"/>
      <c r="D71" s="294" t="str">
        <f>'3'!E84</f>
        <v/>
      </c>
      <c r="E71" s="295" t="str">
        <f>IF('2'!$E123&lt;&gt;"",'2'!$E123,"")</f>
        <v/>
      </c>
      <c r="F71" s="295" t="str">
        <f>IF('2'!$E125&lt;&gt;"",'2'!$E125,"")</f>
        <v/>
      </c>
      <c r="G71" s="296" t="str">
        <f>IF('2'!$E126&lt;&gt;"",'2'!$E126,"")</f>
        <v/>
      </c>
      <c r="H71" s="550"/>
      <c r="I71" s="565"/>
      <c r="J71" s="568"/>
      <c r="K71" s="361"/>
      <c r="L71" s="609"/>
      <c r="M71" s="565"/>
      <c r="N71" s="565"/>
      <c r="O71" s="565"/>
      <c r="P71" s="565"/>
      <c r="Q71" s="565"/>
      <c r="R71" s="571"/>
      <c r="S71" s="115"/>
    </row>
    <row r="72" spans="1:19" ht="15" x14ac:dyDescent="0.45">
      <c r="A72" s="115"/>
      <c r="B72" s="392"/>
      <c r="C72" s="606"/>
      <c r="D72" s="294" t="str">
        <f>'3'!E85</f>
        <v/>
      </c>
      <c r="E72" s="295" t="str">
        <f>IF('2'!$F123&lt;&gt;"",'2'!$F123,"")</f>
        <v/>
      </c>
      <c r="F72" s="295" t="str">
        <f>IF('2'!$F125&lt;&gt;"",'2'!$F125,"")</f>
        <v/>
      </c>
      <c r="G72" s="296" t="str">
        <f>IF('2'!$F126&lt;&gt;"",'2'!$F126,"")</f>
        <v/>
      </c>
      <c r="H72" s="550"/>
      <c r="I72" s="565"/>
      <c r="J72" s="568"/>
      <c r="K72" s="361"/>
      <c r="L72" s="609"/>
      <c r="M72" s="565"/>
      <c r="N72" s="565"/>
      <c r="O72" s="565"/>
      <c r="P72" s="565"/>
      <c r="Q72" s="565"/>
      <c r="R72" s="571"/>
      <c r="S72" s="115"/>
    </row>
    <row r="73" spans="1:19" ht="15" x14ac:dyDescent="0.45">
      <c r="A73" s="115"/>
      <c r="B73" s="392"/>
      <c r="C73" s="606"/>
      <c r="D73" s="294" t="str">
        <f>'3'!E86</f>
        <v/>
      </c>
      <c r="E73" s="295" t="str">
        <f>IF('2'!$G123&lt;&gt;"",'2'!$G123,"")</f>
        <v/>
      </c>
      <c r="F73" s="295" t="str">
        <f>IF('2'!$G125&lt;&gt;"",'2'!$G125,"")</f>
        <v/>
      </c>
      <c r="G73" s="296" t="str">
        <f>IF('2'!$G126&lt;&gt;"",'2'!$G126,"")</f>
        <v/>
      </c>
      <c r="H73" s="550"/>
      <c r="I73" s="565"/>
      <c r="J73" s="568"/>
      <c r="K73" s="361"/>
      <c r="L73" s="609"/>
      <c r="M73" s="565"/>
      <c r="N73" s="565"/>
      <c r="O73" s="565"/>
      <c r="P73" s="565"/>
      <c r="Q73" s="565"/>
      <c r="R73" s="571"/>
      <c r="S73" s="115"/>
    </row>
    <row r="74" spans="1:19" ht="15.6" thickBot="1" x14ac:dyDescent="0.5">
      <c r="A74" s="115"/>
      <c r="B74" s="418"/>
      <c r="C74" s="607"/>
      <c r="D74" s="297" t="str">
        <f>'3'!E87</f>
        <v/>
      </c>
      <c r="E74" s="298" t="str">
        <f>IF('2'!$H123&lt;&gt;"",'2'!$H123,"")</f>
        <v/>
      </c>
      <c r="F74" s="298" t="str">
        <f>IF('2'!$H125&lt;&gt;"",'2'!$H125,"")</f>
        <v/>
      </c>
      <c r="G74" s="299" t="str">
        <f>IF('2'!$H126&lt;&gt;"",'2'!$H126,"")</f>
        <v/>
      </c>
      <c r="H74" s="551"/>
      <c r="I74" s="566"/>
      <c r="J74" s="569"/>
      <c r="K74" s="362"/>
      <c r="L74" s="610"/>
      <c r="M74" s="566"/>
      <c r="N74" s="566"/>
      <c r="O74" s="566"/>
      <c r="P74" s="566"/>
      <c r="Q74" s="566"/>
      <c r="R74" s="572"/>
      <c r="S74" s="115"/>
    </row>
    <row r="75" spans="1:19" ht="15" x14ac:dyDescent="0.45">
      <c r="A75" s="115"/>
      <c r="B75" s="417" t="str">
        <f>IF(C75&lt;&gt;"",15,"")</f>
        <v/>
      </c>
      <c r="C75" s="605" t="str">
        <f>IF('1'!D27&lt;&gt;"",'1'!D27,"")</f>
        <v/>
      </c>
      <c r="D75" s="284" t="str">
        <f>'3'!E88</f>
        <v/>
      </c>
      <c r="E75" s="292" t="str">
        <f>IF('2'!$D131&lt;&gt;"",'2'!$D131,"")</f>
        <v/>
      </c>
      <c r="F75" s="292" t="str">
        <f>IF('2'!$D133&lt;&gt;"",'2'!$D133,"")</f>
        <v/>
      </c>
      <c r="G75" s="293" t="str">
        <f>IF('2'!$D134&lt;&gt;"",'2'!$D134,"")</f>
        <v/>
      </c>
      <c r="H75" s="549" t="str">
        <f>IF('3'!G88="[選択]","","【A】"&amp;'3'!G88&amp;"（"&amp;'3'!H89&amp;"）"&amp;CHAR(10))&amp;IF('3'!I88="[選択]","","【B】"&amp;'3'!I88&amp;"（"&amp;'3'!J89&amp;"）"&amp;CHAR(10))&amp;IF('3'!K88="実施済","【C】"&amp;'3'!K88&amp;"（"&amp;'3'!L89&amp;"）"&amp;CHAR(10),"")&amp;IF('3'!M88="実施済","【D】"&amp;'3'!M88&amp;"（"&amp;'3'!N89&amp;"）"&amp;CHAR(10),"")</f>
        <v/>
      </c>
      <c r="I75" s="564" t="str">
        <f>IF('4'!G89="[選択]","","【a】"&amp;'4'!G89&amp;"（"&amp;'4'!H90&amp;"）"&amp;CHAR(10))&amp;IF('4'!I89="[選択]","","【b】"&amp;'4'!I89&amp;"（"&amp;'4'!J90&amp;"）"&amp;CHAR(10))&amp;IF('4'!K89="[選択]","","【c】"&amp;'4'!K89&amp;"（"&amp;'4'!L90&amp;"）"&amp;CHAR(10))&amp;IF('4'!M89="[選択]","","【d】"&amp;'4'!M89&amp;"（"&amp;'4'!N90&amp;"）"&amp;CHAR(10))&amp;IF('4'!O89="[選択]","","【e】"&amp;'4'!O89&amp;"（"&amp;'4'!P90&amp;"）"&amp;CHAR(10))&amp;IF('4'!Q89="[選択]","","【f】"&amp;'4'!Q89&amp;"（"&amp;'4'!R90&amp;"）"&amp;CHAR(10))&amp;IF('4'!S89="[選択]","","【g】"&amp;'4'!S89&amp;"（"&amp;'4'!T90&amp;"）"&amp;CHAR(10))&amp;IF('4'!U89="[選択]","","【h】"&amp;'4'!U89&amp;"（"&amp;'4'!V90&amp;"）")</f>
        <v/>
      </c>
      <c r="J75" s="567" t="str">
        <f>'4'!X89</f>
        <v>[選択]</v>
      </c>
      <c r="K75" s="360" t="str">
        <f>IF('5'!H88&lt;&gt;"",'5'!H88,"")&amp;IF('5'!I88&lt;&gt;"",CHAR(10)&amp;'5'!I88,"")&amp;IF('5'!J88&lt;&gt;"",CHAR(10)&amp;'5'!J88,"")&amp;IF('5'!K88&lt;&gt;"",CHAR(10)&amp;'5'!K88,"")&amp;IF('5'!L88&lt;&gt;"",CHAR(10)&amp;'5'!L88,"")&amp;IF('5'!M88&lt;&gt;"",CHAR(10)&amp;'5'!M88,"")&amp;IF('5'!N88&lt;&gt;"",CHAR(10)&amp;'5'!N88,"")&amp;IF('5'!O88&lt;&gt;"",CHAR(10)&amp;'5'!O88,"")&amp;IF('5'!P88&lt;&gt;"",CHAR(10)&amp;'5'!P88,"")&amp;IF('5'!Q88&lt;&gt;"",CHAR(10)&amp;'5'!Q88,"")</f>
        <v/>
      </c>
      <c r="L75" s="608" t="str">
        <f>IF('7-2'!H87&lt;&gt;"",'7-2'!H87,"")&amp;IF('7-2'!H90&lt;&gt;"",CHAR(10)&amp;'7-2'!H90,"")&amp;IF('7-2'!H91&lt;&gt;"",CHAR(10)&amp;'7-2'!H91,"")</f>
        <v/>
      </c>
      <c r="M75" s="564" t="str">
        <f>IF('7-2'!I87&lt;&gt;"",'7-2'!I87,"")&amp;IF('7-2'!I90&lt;&gt;"",CHAR(10)&amp;'7-2'!I90,"")&amp;IF('7-2'!I91&lt;&gt;"",CHAR(10)&amp;'7-2'!I91,"")</f>
        <v/>
      </c>
      <c r="N75" s="564" t="str">
        <f>IF('7-2'!J87&lt;&gt;"",'7-2'!J87,"")&amp;IF('7-2'!J90&lt;&gt;"",CHAR(10)&amp;'7-2'!J90,"")&amp;IF('7-2'!J91&lt;&gt;"",CHAR(10)&amp;'7-2'!J91,"")</f>
        <v/>
      </c>
      <c r="O75" s="564" t="str">
        <f>IF('7-2'!K87&lt;&gt;"",'7-2'!K87,"")&amp;IF('7-2'!K90&lt;&gt;"",CHAR(10)&amp;'7-2'!K90,"")&amp;IF('7-2'!K91&lt;&gt;"",CHAR(10)&amp;'7-2'!K91,"")</f>
        <v/>
      </c>
      <c r="P75" s="564" t="str">
        <f>IF('7-2'!L87&lt;&gt;"",'7-2'!L87,"")&amp;IF('7-2'!L90&lt;&gt;"",CHAR(10)&amp;'7-2'!L90,"")&amp;IF('7-2'!L91&lt;&gt;"",CHAR(10)&amp;'7-2'!L91,"")</f>
        <v/>
      </c>
      <c r="Q75" s="564" t="str">
        <f>IF('7-2'!M87&lt;&gt;"",'7-2'!M87,"")&amp;IF('7-2'!M90&lt;&gt;"",CHAR(10)&amp;'7-2'!M90,"")&amp;IF('7-2'!M91&lt;&gt;"",CHAR(10)&amp;'7-2'!M91,"")</f>
        <v/>
      </c>
      <c r="R75" s="570" t="str">
        <f>IF('7-2'!N87&lt;&gt;"",'7-2'!N87,"")&amp;IF('7-2'!N88&lt;&gt;"",CHAR(10)&amp;'7-2'!N88,"")&amp;IF('7-2'!N89&lt;&gt;"",CHAR(10)&amp;'7-2'!N89,"")&amp;IF('7-2'!N90&lt;&gt;"",CHAR(10)&amp;'7-2'!N90,"")&amp;IF('7-2'!N91&lt;&gt;"",CHAR(10)&amp;'7-2'!N91,"")</f>
        <v/>
      </c>
      <c r="S75" s="115"/>
    </row>
    <row r="76" spans="1:19" ht="15" x14ac:dyDescent="0.45">
      <c r="A76" s="115"/>
      <c r="B76" s="392"/>
      <c r="C76" s="606"/>
      <c r="D76" s="294" t="str">
        <f>'3'!E89</f>
        <v/>
      </c>
      <c r="E76" s="295" t="str">
        <f>IF('2'!$E131&lt;&gt;"",'2'!$E131,"")</f>
        <v/>
      </c>
      <c r="F76" s="295" t="str">
        <f>IF('2'!$E133&lt;&gt;"",'2'!$E133,"")</f>
        <v/>
      </c>
      <c r="G76" s="296" t="str">
        <f>IF('2'!$E134&lt;&gt;"",'2'!$E134,"")</f>
        <v/>
      </c>
      <c r="H76" s="550"/>
      <c r="I76" s="565"/>
      <c r="J76" s="568"/>
      <c r="K76" s="361"/>
      <c r="L76" s="609"/>
      <c r="M76" s="565"/>
      <c r="N76" s="565"/>
      <c r="O76" s="565"/>
      <c r="P76" s="565"/>
      <c r="Q76" s="565"/>
      <c r="R76" s="571"/>
      <c r="S76" s="115"/>
    </row>
    <row r="77" spans="1:19" ht="15" x14ac:dyDescent="0.45">
      <c r="A77" s="115"/>
      <c r="B77" s="392"/>
      <c r="C77" s="606"/>
      <c r="D77" s="294" t="str">
        <f>'3'!E90</f>
        <v/>
      </c>
      <c r="E77" s="295" t="str">
        <f>IF('2'!$F131&lt;&gt;"",'2'!$F131,"")</f>
        <v/>
      </c>
      <c r="F77" s="295" t="str">
        <f>IF('2'!$F133&lt;&gt;"",'2'!$F133,"")</f>
        <v/>
      </c>
      <c r="G77" s="296" t="str">
        <f>IF('2'!$F134&lt;&gt;"",'2'!$F134,"")</f>
        <v/>
      </c>
      <c r="H77" s="550"/>
      <c r="I77" s="565"/>
      <c r="J77" s="568"/>
      <c r="K77" s="361"/>
      <c r="L77" s="609"/>
      <c r="M77" s="565"/>
      <c r="N77" s="565"/>
      <c r="O77" s="565"/>
      <c r="P77" s="565"/>
      <c r="Q77" s="565"/>
      <c r="R77" s="571"/>
      <c r="S77" s="115"/>
    </row>
    <row r="78" spans="1:19" ht="15" x14ac:dyDescent="0.45">
      <c r="A78" s="115"/>
      <c r="B78" s="392"/>
      <c r="C78" s="606"/>
      <c r="D78" s="294" t="str">
        <f>'3'!E91</f>
        <v/>
      </c>
      <c r="E78" s="295" t="str">
        <f>IF('2'!$G131&lt;&gt;"",'2'!$G131,"")</f>
        <v/>
      </c>
      <c r="F78" s="295" t="str">
        <f>IF('2'!$G133&lt;&gt;"",'2'!$G133,"")</f>
        <v/>
      </c>
      <c r="G78" s="296" t="str">
        <f>IF('2'!$G134&lt;&gt;"",'2'!$G134,"")</f>
        <v/>
      </c>
      <c r="H78" s="550"/>
      <c r="I78" s="565"/>
      <c r="J78" s="568"/>
      <c r="K78" s="361"/>
      <c r="L78" s="609"/>
      <c r="M78" s="565"/>
      <c r="N78" s="565"/>
      <c r="O78" s="565"/>
      <c r="P78" s="565"/>
      <c r="Q78" s="565"/>
      <c r="R78" s="571"/>
      <c r="S78" s="115"/>
    </row>
    <row r="79" spans="1:19" ht="15.6" thickBot="1" x14ac:dyDescent="0.5">
      <c r="A79" s="115"/>
      <c r="B79" s="418"/>
      <c r="C79" s="607"/>
      <c r="D79" s="297" t="str">
        <f>'3'!E92</f>
        <v/>
      </c>
      <c r="E79" s="298" t="str">
        <f>IF('2'!$H131&lt;&gt;"",'2'!$H131,"")</f>
        <v/>
      </c>
      <c r="F79" s="298" t="str">
        <f>IF('2'!$H133&lt;&gt;"",'2'!$H133,"")</f>
        <v/>
      </c>
      <c r="G79" s="299" t="str">
        <f>IF('2'!$H134&lt;&gt;"",'2'!$H134,"")</f>
        <v/>
      </c>
      <c r="H79" s="551"/>
      <c r="I79" s="566"/>
      <c r="J79" s="569"/>
      <c r="K79" s="362"/>
      <c r="L79" s="610"/>
      <c r="M79" s="566"/>
      <c r="N79" s="566"/>
      <c r="O79" s="566"/>
      <c r="P79" s="566"/>
      <c r="Q79" s="566"/>
      <c r="R79" s="572"/>
      <c r="S79" s="115"/>
    </row>
    <row r="80" spans="1:19" ht="15" x14ac:dyDescent="0.45">
      <c r="A80" s="115"/>
      <c r="B80" s="417" t="str">
        <f>IF(C80&lt;&gt;"",16,"")</f>
        <v/>
      </c>
      <c r="C80" s="605" t="str">
        <f>IF('1'!D28&lt;&gt;"",'1'!D28,"")</f>
        <v/>
      </c>
      <c r="D80" s="284" t="str">
        <f>'3'!E93</f>
        <v/>
      </c>
      <c r="E80" s="292" t="str">
        <f>IF('2'!$D139&lt;&gt;"",'2'!$D139,"")</f>
        <v/>
      </c>
      <c r="F80" s="292" t="str">
        <f>IF('2'!$D141&lt;&gt;"",'2'!$D141,"")</f>
        <v/>
      </c>
      <c r="G80" s="293" t="str">
        <f>IF('2'!$D142&lt;&gt;"",'2'!$D142,"")</f>
        <v/>
      </c>
      <c r="H80" s="549" t="str">
        <f>IF('3'!G93="[選択]","","【A】"&amp;'3'!G93&amp;"（"&amp;'3'!H94&amp;"）"&amp;CHAR(10))&amp;IF('3'!I93="[選択]","","【B】"&amp;'3'!I93&amp;"（"&amp;'3'!J94&amp;"）"&amp;CHAR(10))&amp;IF('3'!K93="実施済","【C】"&amp;'3'!K93&amp;"（"&amp;'3'!L94&amp;"）"&amp;CHAR(10),"")&amp;IF('3'!M93="実施済","【D】"&amp;'3'!M93&amp;"（"&amp;'3'!N94&amp;"）"&amp;CHAR(10),"")</f>
        <v/>
      </c>
      <c r="I80" s="564" t="str">
        <f>IF('4'!G94="[選択]","","【a】"&amp;'4'!G94&amp;"（"&amp;'4'!H95&amp;"）"&amp;CHAR(10))&amp;IF('4'!I94="[選択]","","【b】"&amp;'4'!I94&amp;"（"&amp;'4'!J95&amp;"）"&amp;CHAR(10))&amp;IF('4'!K94="[選択]","","【c】"&amp;'4'!K94&amp;"（"&amp;'4'!L95&amp;"）"&amp;CHAR(10))&amp;IF('4'!M94="[選択]","","【d】"&amp;'4'!M94&amp;"（"&amp;'4'!N95&amp;"）"&amp;CHAR(10))&amp;IF('4'!O94="[選択]","","【e】"&amp;'4'!O94&amp;"（"&amp;'4'!P95&amp;"）"&amp;CHAR(10))&amp;IF('4'!Q94="[選択]","","【f】"&amp;'4'!Q94&amp;"（"&amp;'4'!R95&amp;"）"&amp;CHAR(10))&amp;IF('4'!S94="[選択]","","【g】"&amp;'4'!S94&amp;"（"&amp;'4'!T95&amp;"）"&amp;CHAR(10))&amp;IF('4'!U94="[選択]","","【h】"&amp;'4'!U94&amp;"（"&amp;'4'!V95&amp;"）")</f>
        <v/>
      </c>
      <c r="J80" s="567" t="str">
        <f>'4'!X94</f>
        <v>[選択]</v>
      </c>
      <c r="K80" s="360" t="str">
        <f>IF('5'!H93&lt;&gt;"",'5'!H93,"")&amp;IF('5'!I93&lt;&gt;"",CHAR(10)&amp;'5'!I93,"")&amp;IF('5'!J93&lt;&gt;"",CHAR(10)&amp;'5'!J93,"")&amp;IF('5'!K93&lt;&gt;"",CHAR(10)&amp;'5'!K93,"")&amp;IF('5'!L93&lt;&gt;"",CHAR(10)&amp;'5'!L93,"")&amp;IF('5'!M93&lt;&gt;"",CHAR(10)&amp;'5'!M93,"")&amp;IF('5'!N93&lt;&gt;"",CHAR(10)&amp;'5'!N93,"")&amp;IF('5'!O93&lt;&gt;"",CHAR(10)&amp;'5'!O93,"")&amp;IF('5'!P93&lt;&gt;"",CHAR(10)&amp;'5'!P93,"")&amp;IF('5'!Q93&lt;&gt;"",CHAR(10)&amp;'5'!Q93,"")</f>
        <v/>
      </c>
      <c r="L80" s="608" t="str">
        <f>IF('7-2'!H92&lt;&gt;"",'7-2'!H92,"")&amp;IF('7-2'!H95&lt;&gt;"",CHAR(10)&amp;'7-2'!H95,"")&amp;IF('7-2'!H96&lt;&gt;"",CHAR(10)&amp;'7-2'!H96,"")</f>
        <v/>
      </c>
      <c r="M80" s="564" t="str">
        <f>IF('7-2'!I92&lt;&gt;"",'7-2'!I92,"")&amp;IF('7-2'!I95&lt;&gt;"",CHAR(10)&amp;'7-2'!I95,"")&amp;IF('7-2'!I96&lt;&gt;"",CHAR(10)&amp;'7-2'!I96,"")</f>
        <v/>
      </c>
      <c r="N80" s="564" t="str">
        <f>IF('7-2'!J92&lt;&gt;"",'7-2'!J92,"")&amp;IF('7-2'!J95&lt;&gt;"",CHAR(10)&amp;'7-2'!J95,"")&amp;IF('7-2'!J96&lt;&gt;"",CHAR(10)&amp;'7-2'!J96,"")</f>
        <v/>
      </c>
      <c r="O80" s="564" t="str">
        <f>IF('7-2'!K92&lt;&gt;"",'7-2'!K92,"")&amp;IF('7-2'!K95&lt;&gt;"",CHAR(10)&amp;'7-2'!K95,"")&amp;IF('7-2'!K96&lt;&gt;"",CHAR(10)&amp;'7-2'!K96,"")</f>
        <v/>
      </c>
      <c r="P80" s="564" t="str">
        <f>IF('7-2'!L92&lt;&gt;"",'7-2'!L92,"")&amp;IF('7-2'!L95&lt;&gt;"",CHAR(10)&amp;'7-2'!L95,"")&amp;IF('7-2'!L96&lt;&gt;"",CHAR(10)&amp;'7-2'!L96,"")</f>
        <v/>
      </c>
      <c r="Q80" s="564" t="str">
        <f>IF('7-2'!M92&lt;&gt;"",'7-2'!M92,"")&amp;IF('7-2'!M95&lt;&gt;"",CHAR(10)&amp;'7-2'!M95,"")&amp;IF('7-2'!M96&lt;&gt;"",CHAR(10)&amp;'7-2'!M96,"")</f>
        <v/>
      </c>
      <c r="R80" s="570" t="str">
        <f>IF('7-2'!N92&lt;&gt;"",'7-2'!N92,"")&amp;IF('7-2'!N93&lt;&gt;"",CHAR(10)&amp;'7-2'!N93,"")&amp;IF('7-2'!N94&lt;&gt;"",CHAR(10)&amp;'7-2'!N94,"")&amp;IF('7-2'!N95&lt;&gt;"",CHAR(10)&amp;'7-2'!N95,"")&amp;IF('7-2'!N96&lt;&gt;"",CHAR(10)&amp;'7-2'!N96,"")</f>
        <v/>
      </c>
      <c r="S80" s="115"/>
    </row>
    <row r="81" spans="1:19" ht="15" x14ac:dyDescent="0.45">
      <c r="A81" s="115"/>
      <c r="B81" s="392"/>
      <c r="C81" s="606"/>
      <c r="D81" s="294" t="str">
        <f>'3'!E94</f>
        <v/>
      </c>
      <c r="E81" s="295" t="str">
        <f>IF('2'!$E139&lt;&gt;"",'2'!$E139,"")</f>
        <v/>
      </c>
      <c r="F81" s="295" t="str">
        <f>IF('2'!$E141&lt;&gt;"",'2'!$E141,"")</f>
        <v/>
      </c>
      <c r="G81" s="296" t="str">
        <f>IF('2'!$E142&lt;&gt;"",'2'!$E142,"")</f>
        <v/>
      </c>
      <c r="H81" s="550"/>
      <c r="I81" s="565"/>
      <c r="J81" s="568"/>
      <c r="K81" s="361"/>
      <c r="L81" s="609"/>
      <c r="M81" s="565"/>
      <c r="N81" s="565"/>
      <c r="O81" s="565"/>
      <c r="P81" s="565"/>
      <c r="Q81" s="565"/>
      <c r="R81" s="571"/>
      <c r="S81" s="115"/>
    </row>
    <row r="82" spans="1:19" ht="15" x14ac:dyDescent="0.45">
      <c r="A82" s="115"/>
      <c r="B82" s="392"/>
      <c r="C82" s="606"/>
      <c r="D82" s="294" t="str">
        <f>'3'!E95</f>
        <v/>
      </c>
      <c r="E82" s="295" t="str">
        <f>IF('2'!$F139&lt;&gt;"",'2'!$F139,"")</f>
        <v/>
      </c>
      <c r="F82" s="295" t="str">
        <f>IF('2'!$F141&lt;&gt;"",'2'!$F141,"")</f>
        <v/>
      </c>
      <c r="G82" s="296" t="str">
        <f>IF('2'!$F142&lt;&gt;"",'2'!$F142,"")</f>
        <v/>
      </c>
      <c r="H82" s="550"/>
      <c r="I82" s="565"/>
      <c r="J82" s="568"/>
      <c r="K82" s="361"/>
      <c r="L82" s="609"/>
      <c r="M82" s="565"/>
      <c r="N82" s="565"/>
      <c r="O82" s="565"/>
      <c r="P82" s="565"/>
      <c r="Q82" s="565"/>
      <c r="R82" s="571"/>
      <c r="S82" s="115"/>
    </row>
    <row r="83" spans="1:19" ht="15" x14ac:dyDescent="0.45">
      <c r="A83" s="115"/>
      <c r="B83" s="392"/>
      <c r="C83" s="606"/>
      <c r="D83" s="294" t="str">
        <f>'3'!E96</f>
        <v/>
      </c>
      <c r="E83" s="295" t="str">
        <f>IF('2'!$G139&lt;&gt;"",'2'!$G139,"")</f>
        <v/>
      </c>
      <c r="F83" s="295" t="str">
        <f>IF('2'!$G141&lt;&gt;"",'2'!$G141,"")</f>
        <v/>
      </c>
      <c r="G83" s="296" t="str">
        <f>IF('2'!$G142&lt;&gt;"",'2'!$G142,"")</f>
        <v/>
      </c>
      <c r="H83" s="550"/>
      <c r="I83" s="565"/>
      <c r="J83" s="568"/>
      <c r="K83" s="361"/>
      <c r="L83" s="609"/>
      <c r="M83" s="565"/>
      <c r="N83" s="565"/>
      <c r="O83" s="565"/>
      <c r="P83" s="565"/>
      <c r="Q83" s="565"/>
      <c r="R83" s="571"/>
      <c r="S83" s="115"/>
    </row>
    <row r="84" spans="1:19" ht="15.6" thickBot="1" x14ac:dyDescent="0.5">
      <c r="A84" s="115"/>
      <c r="B84" s="418"/>
      <c r="C84" s="607"/>
      <c r="D84" s="297" t="str">
        <f>'3'!E97</f>
        <v/>
      </c>
      <c r="E84" s="298" t="str">
        <f>IF('2'!$H139&lt;&gt;"",'2'!$H139,"")</f>
        <v/>
      </c>
      <c r="F84" s="298" t="str">
        <f>IF('2'!$H141&lt;&gt;"",'2'!$H141,"")</f>
        <v/>
      </c>
      <c r="G84" s="299" t="str">
        <f>IF('2'!$H142&lt;&gt;"",'2'!$H142,"")</f>
        <v/>
      </c>
      <c r="H84" s="551"/>
      <c r="I84" s="566"/>
      <c r="J84" s="569"/>
      <c r="K84" s="362"/>
      <c r="L84" s="610"/>
      <c r="M84" s="566"/>
      <c r="N84" s="566"/>
      <c r="O84" s="566"/>
      <c r="P84" s="566"/>
      <c r="Q84" s="566"/>
      <c r="R84" s="572"/>
      <c r="S84" s="115"/>
    </row>
    <row r="85" spans="1:19" ht="15" x14ac:dyDescent="0.45">
      <c r="A85" s="115"/>
      <c r="B85" s="417" t="str">
        <f>IF(C85&lt;&gt;"",17,"")</f>
        <v/>
      </c>
      <c r="C85" s="605" t="str">
        <f>IF('1'!D29&lt;&gt;"",'1'!D29,"")</f>
        <v/>
      </c>
      <c r="D85" s="284" t="str">
        <f>'3'!E98</f>
        <v/>
      </c>
      <c r="E85" s="292" t="str">
        <f>IF('2'!$D147&lt;&gt;"",'2'!$D147,"")</f>
        <v/>
      </c>
      <c r="F85" s="292" t="str">
        <f>IF('2'!$D149&lt;&gt;"",'2'!$D149,"")</f>
        <v/>
      </c>
      <c r="G85" s="293" t="str">
        <f>IF('2'!$D150&lt;&gt;"",'2'!$D150,"")</f>
        <v/>
      </c>
      <c r="H85" s="549" t="str">
        <f>IF('3'!G98="[選択]","","【A】"&amp;'3'!G98&amp;"（"&amp;'3'!H99&amp;"）"&amp;CHAR(10))&amp;IF('3'!I98="[選択]","","【B】"&amp;'3'!I98&amp;"（"&amp;'3'!J99&amp;"）"&amp;CHAR(10))&amp;IF('3'!K98="実施済","【C】"&amp;'3'!K98&amp;"（"&amp;'3'!L99&amp;"）"&amp;CHAR(10),"")&amp;IF('3'!M98="実施済","【D】"&amp;'3'!M98&amp;"（"&amp;'3'!N99&amp;"）"&amp;CHAR(10),"")</f>
        <v/>
      </c>
      <c r="I85" s="564" t="str">
        <f>IF('4'!G99="[選択]","","【a】"&amp;'4'!G99&amp;"（"&amp;'4'!H100&amp;"）"&amp;CHAR(10))&amp;IF('4'!I99="[選択]","","【b】"&amp;'4'!I99&amp;"（"&amp;'4'!J100&amp;"）"&amp;CHAR(10))&amp;IF('4'!K99="[選択]","","【c】"&amp;'4'!K99&amp;"（"&amp;'4'!L100&amp;"）"&amp;CHAR(10))&amp;IF('4'!M99="[選択]","","【d】"&amp;'4'!M99&amp;"（"&amp;'4'!N100&amp;"）"&amp;CHAR(10))&amp;IF('4'!O99="[選択]","","【e】"&amp;'4'!O99&amp;"（"&amp;'4'!P100&amp;"）"&amp;CHAR(10))&amp;IF('4'!Q99="[選択]","","【f】"&amp;'4'!Q99&amp;"（"&amp;'4'!R100&amp;"）"&amp;CHAR(10))&amp;IF('4'!S99="[選択]","","【g】"&amp;'4'!S99&amp;"（"&amp;'4'!T100&amp;"）"&amp;CHAR(10))&amp;IF('4'!U99="[選択]","","【h】"&amp;'4'!U99&amp;"（"&amp;'4'!V100&amp;"）")</f>
        <v/>
      </c>
      <c r="J85" s="567" t="str">
        <f>'4'!X99</f>
        <v>[選択]</v>
      </c>
      <c r="K85" s="360" t="str">
        <f>IF('5'!H98&lt;&gt;"",'5'!H98,"")&amp;IF('5'!I98&lt;&gt;"",CHAR(10)&amp;'5'!I98,"")&amp;IF('5'!J98&lt;&gt;"",CHAR(10)&amp;'5'!J98,"")&amp;IF('5'!K98&lt;&gt;"",CHAR(10)&amp;'5'!K98,"")&amp;IF('5'!L98&lt;&gt;"",CHAR(10)&amp;'5'!L98,"")&amp;IF('5'!M98&lt;&gt;"",CHAR(10)&amp;'5'!M98,"")&amp;IF('5'!N98&lt;&gt;"",CHAR(10)&amp;'5'!N98,"")&amp;IF('5'!O98&lt;&gt;"",CHAR(10)&amp;'5'!O98,"")&amp;IF('5'!P98&lt;&gt;"",CHAR(10)&amp;'5'!P98,"")&amp;IF('5'!Q98&lt;&gt;"",CHAR(10)&amp;'5'!Q98,"")</f>
        <v/>
      </c>
      <c r="L85" s="608" t="str">
        <f>IF('7-2'!H97&lt;&gt;"",'7-2'!H97,"")&amp;IF('7-2'!H100&lt;&gt;"",CHAR(10)&amp;'7-2'!H100,"")&amp;IF('7-2'!H101&lt;&gt;"",CHAR(10)&amp;'7-2'!H101,"")</f>
        <v/>
      </c>
      <c r="M85" s="564" t="str">
        <f>IF('7-2'!I97&lt;&gt;"",'7-2'!I97,"")&amp;IF('7-2'!I100&lt;&gt;"",CHAR(10)&amp;'7-2'!I100,"")&amp;IF('7-2'!I101&lt;&gt;"",CHAR(10)&amp;'7-2'!I101,"")</f>
        <v/>
      </c>
      <c r="N85" s="564" t="str">
        <f>IF('7-2'!J97&lt;&gt;"",'7-2'!J97,"")&amp;IF('7-2'!J100&lt;&gt;"",CHAR(10)&amp;'7-2'!J100,"")&amp;IF('7-2'!J101&lt;&gt;"",CHAR(10)&amp;'7-2'!J101,"")</f>
        <v/>
      </c>
      <c r="O85" s="564" t="str">
        <f>IF('7-2'!K97&lt;&gt;"",'7-2'!K97,"")&amp;IF('7-2'!K100&lt;&gt;"",CHAR(10)&amp;'7-2'!K100,"")&amp;IF('7-2'!K101&lt;&gt;"",CHAR(10)&amp;'7-2'!K101,"")</f>
        <v/>
      </c>
      <c r="P85" s="564" t="str">
        <f>IF('7-2'!L97&lt;&gt;"",'7-2'!L97,"")&amp;IF('7-2'!L100&lt;&gt;"",CHAR(10)&amp;'7-2'!L100,"")&amp;IF('7-2'!L101&lt;&gt;"",CHAR(10)&amp;'7-2'!L101,"")</f>
        <v/>
      </c>
      <c r="Q85" s="564" t="str">
        <f>IF('7-2'!M97&lt;&gt;"",'7-2'!M97,"")&amp;IF('7-2'!M100&lt;&gt;"",CHAR(10)&amp;'7-2'!M100,"")&amp;IF('7-2'!M101&lt;&gt;"",CHAR(10)&amp;'7-2'!M101,"")</f>
        <v/>
      </c>
      <c r="R85" s="570" t="str">
        <f>IF('7-2'!N97&lt;&gt;"",'7-2'!N97,"")&amp;IF('7-2'!N98&lt;&gt;"",CHAR(10)&amp;'7-2'!N98,"")&amp;IF('7-2'!N99&lt;&gt;"",CHAR(10)&amp;'7-2'!N99,"")&amp;IF('7-2'!N100&lt;&gt;"",CHAR(10)&amp;'7-2'!N100,"")&amp;IF('7-2'!N101&lt;&gt;"",CHAR(10)&amp;'7-2'!N101,"")</f>
        <v/>
      </c>
      <c r="S85" s="115"/>
    </row>
    <row r="86" spans="1:19" ht="15" x14ac:dyDescent="0.45">
      <c r="A86" s="115"/>
      <c r="B86" s="392"/>
      <c r="C86" s="606"/>
      <c r="D86" s="294" t="str">
        <f>'3'!E99</f>
        <v/>
      </c>
      <c r="E86" s="295" t="str">
        <f>IF('2'!$E147&lt;&gt;"",'2'!$E147,"")</f>
        <v/>
      </c>
      <c r="F86" s="295" t="str">
        <f>IF('2'!$E149&lt;&gt;"",'2'!$E149,"")</f>
        <v/>
      </c>
      <c r="G86" s="296" t="str">
        <f>IF('2'!$E150&lt;&gt;"",'2'!$E150,"")</f>
        <v/>
      </c>
      <c r="H86" s="550"/>
      <c r="I86" s="565"/>
      <c r="J86" s="568"/>
      <c r="K86" s="361"/>
      <c r="L86" s="609"/>
      <c r="M86" s="565"/>
      <c r="N86" s="565"/>
      <c r="O86" s="565"/>
      <c r="P86" s="565"/>
      <c r="Q86" s="565"/>
      <c r="R86" s="571"/>
      <c r="S86" s="115"/>
    </row>
    <row r="87" spans="1:19" ht="15" x14ac:dyDescent="0.45">
      <c r="A87" s="115"/>
      <c r="B87" s="392"/>
      <c r="C87" s="606"/>
      <c r="D87" s="294" t="str">
        <f>'3'!E100</f>
        <v/>
      </c>
      <c r="E87" s="295" t="str">
        <f>IF('2'!$F147&lt;&gt;"",'2'!$F147,"")</f>
        <v/>
      </c>
      <c r="F87" s="295" t="str">
        <f>IF('2'!$F149&lt;&gt;"",'2'!$F149,"")</f>
        <v/>
      </c>
      <c r="G87" s="296" t="str">
        <f>IF('2'!$F150&lt;&gt;"",'2'!$F150,"")</f>
        <v/>
      </c>
      <c r="H87" s="550"/>
      <c r="I87" s="565"/>
      <c r="J87" s="568"/>
      <c r="K87" s="361"/>
      <c r="L87" s="609"/>
      <c r="M87" s="565"/>
      <c r="N87" s="565"/>
      <c r="O87" s="565"/>
      <c r="P87" s="565"/>
      <c r="Q87" s="565"/>
      <c r="R87" s="571"/>
      <c r="S87" s="115"/>
    </row>
    <row r="88" spans="1:19" ht="15" x14ac:dyDescent="0.45">
      <c r="A88" s="115"/>
      <c r="B88" s="392"/>
      <c r="C88" s="606"/>
      <c r="D88" s="294" t="str">
        <f>'3'!E101</f>
        <v/>
      </c>
      <c r="E88" s="295" t="str">
        <f>IF('2'!$G147&lt;&gt;"",'2'!$G147,"")</f>
        <v/>
      </c>
      <c r="F88" s="295" t="str">
        <f>IF('2'!$G149&lt;&gt;"",'2'!$G149,"")</f>
        <v/>
      </c>
      <c r="G88" s="296" t="str">
        <f>IF('2'!$G150&lt;&gt;"",'2'!$G150,"")</f>
        <v/>
      </c>
      <c r="H88" s="550"/>
      <c r="I88" s="565"/>
      <c r="J88" s="568"/>
      <c r="K88" s="361"/>
      <c r="L88" s="609"/>
      <c r="M88" s="565"/>
      <c r="N88" s="565"/>
      <c r="O88" s="565"/>
      <c r="P88" s="565"/>
      <c r="Q88" s="565"/>
      <c r="R88" s="571"/>
      <c r="S88" s="115"/>
    </row>
    <row r="89" spans="1:19" ht="15.6" thickBot="1" x14ac:dyDescent="0.5">
      <c r="A89" s="115"/>
      <c r="B89" s="418"/>
      <c r="C89" s="607"/>
      <c r="D89" s="297" t="str">
        <f>'3'!E102</f>
        <v/>
      </c>
      <c r="E89" s="298" t="str">
        <f>IF('2'!$H147&lt;&gt;"",'2'!$H147,"")</f>
        <v/>
      </c>
      <c r="F89" s="298" t="str">
        <f>IF('2'!$H149&lt;&gt;"",'2'!$H149,"")</f>
        <v/>
      </c>
      <c r="G89" s="299" t="str">
        <f>IF('2'!$H150&lt;&gt;"",'2'!$H150,"")</f>
        <v/>
      </c>
      <c r="H89" s="551"/>
      <c r="I89" s="566"/>
      <c r="J89" s="569"/>
      <c r="K89" s="362"/>
      <c r="L89" s="610"/>
      <c r="M89" s="566"/>
      <c r="N89" s="566"/>
      <c r="O89" s="566"/>
      <c r="P89" s="566"/>
      <c r="Q89" s="566"/>
      <c r="R89" s="572"/>
      <c r="S89" s="115"/>
    </row>
    <row r="90" spans="1:19" ht="15" x14ac:dyDescent="0.45">
      <c r="A90" s="115"/>
      <c r="B90" s="417" t="str">
        <f>IF(C90&lt;&gt;"",18,"")</f>
        <v/>
      </c>
      <c r="C90" s="605" t="str">
        <f>IF('1'!D30&lt;&gt;"",'1'!D30,"")</f>
        <v/>
      </c>
      <c r="D90" s="284" t="str">
        <f>'3'!E103</f>
        <v/>
      </c>
      <c r="E90" s="292" t="str">
        <f>IF('2'!$D155&lt;&gt;"",'2'!$D155,"")</f>
        <v/>
      </c>
      <c r="F90" s="292" t="str">
        <f>IF('2'!$D157&lt;&gt;"",'2'!$D157,"")</f>
        <v/>
      </c>
      <c r="G90" s="293" t="str">
        <f>IF('2'!$D158&lt;&gt;"",'2'!$D158,"")</f>
        <v/>
      </c>
      <c r="H90" s="549" t="str">
        <f>IF('3'!G103="[選択]","","【A】"&amp;'3'!G103&amp;"（"&amp;'3'!H104&amp;"）"&amp;CHAR(10))&amp;IF('3'!I103="[選択]","","【B】"&amp;'3'!I103&amp;"（"&amp;'3'!J104&amp;"）"&amp;CHAR(10))&amp;IF('3'!K103="実施済","【C】"&amp;'3'!K103&amp;"（"&amp;'3'!L104&amp;"）"&amp;CHAR(10),"")&amp;IF('3'!M103="実施済","【D】"&amp;'3'!M103&amp;"（"&amp;'3'!N104&amp;"）"&amp;CHAR(10),"")</f>
        <v/>
      </c>
      <c r="I90" s="564" t="str">
        <f>IF('4'!G104="[選択]","","【a】"&amp;'4'!G104&amp;"（"&amp;'4'!H105&amp;"）"&amp;CHAR(10))&amp;IF('4'!I104="[選択]","","【b】"&amp;'4'!I104&amp;"（"&amp;'4'!J105&amp;"）"&amp;CHAR(10))&amp;IF('4'!K104="[選択]","","【c】"&amp;'4'!K104&amp;"（"&amp;'4'!L105&amp;"）"&amp;CHAR(10))&amp;IF('4'!M104="[選択]","","【d】"&amp;'4'!M104&amp;"（"&amp;'4'!N105&amp;"）"&amp;CHAR(10))&amp;IF('4'!O104="[選択]","","【e】"&amp;'4'!O104&amp;"（"&amp;'4'!P105&amp;"）"&amp;CHAR(10))&amp;IF('4'!Q104="[選択]","","【f】"&amp;'4'!Q104&amp;"（"&amp;'4'!R105&amp;"）"&amp;CHAR(10))&amp;IF('4'!S104="[選択]","","【g】"&amp;'4'!S104&amp;"（"&amp;'4'!T105&amp;"）"&amp;CHAR(10))&amp;IF('4'!U104="[選択]","","【h】"&amp;'4'!U104&amp;"（"&amp;'4'!V105&amp;"）")</f>
        <v/>
      </c>
      <c r="J90" s="567" t="str">
        <f>'4'!X104</f>
        <v>[選択]</v>
      </c>
      <c r="K90" s="360" t="str">
        <f>IF('5'!H103&lt;&gt;"",'5'!H103,"")&amp;IF('5'!I103&lt;&gt;"",CHAR(10)&amp;'5'!I103,"")&amp;IF('5'!J103&lt;&gt;"",CHAR(10)&amp;'5'!J103,"")&amp;IF('5'!K103&lt;&gt;"",CHAR(10)&amp;'5'!K103,"")&amp;IF('5'!L103&lt;&gt;"",CHAR(10)&amp;'5'!L103,"")&amp;IF('5'!M103&lt;&gt;"",CHAR(10)&amp;'5'!M103,"")&amp;IF('5'!N103&lt;&gt;"",CHAR(10)&amp;'5'!N103,"")&amp;IF('5'!O103&lt;&gt;"",CHAR(10)&amp;'5'!O103,"")&amp;IF('5'!P103&lt;&gt;"",CHAR(10)&amp;'5'!P103,"")&amp;IF('5'!Q103&lt;&gt;"",CHAR(10)&amp;'5'!Q103,"")</f>
        <v/>
      </c>
      <c r="L90" s="608" t="str">
        <f>IF('7-2'!H102&lt;&gt;"",'7-2'!H102,"")&amp;IF('7-2'!H105&lt;&gt;"",CHAR(10)&amp;'7-2'!H105,"")&amp;IF('7-2'!H106&lt;&gt;"",CHAR(10)&amp;'7-2'!H106,"")</f>
        <v/>
      </c>
      <c r="M90" s="564" t="str">
        <f>IF('7-2'!I102&lt;&gt;"",'7-2'!I102,"")&amp;IF('7-2'!I105&lt;&gt;"",CHAR(10)&amp;'7-2'!I105,"")&amp;IF('7-2'!I106&lt;&gt;"",CHAR(10)&amp;'7-2'!I106,"")</f>
        <v/>
      </c>
      <c r="N90" s="564" t="str">
        <f>IF('7-2'!J102&lt;&gt;"",'7-2'!J102,"")&amp;IF('7-2'!J105&lt;&gt;"",CHAR(10)&amp;'7-2'!J105,"")&amp;IF('7-2'!J106&lt;&gt;"",CHAR(10)&amp;'7-2'!J106,"")</f>
        <v/>
      </c>
      <c r="O90" s="564" t="str">
        <f>IF('7-2'!K102&lt;&gt;"",'7-2'!K102,"")&amp;IF('7-2'!K105&lt;&gt;"",CHAR(10)&amp;'7-2'!K105,"")&amp;IF('7-2'!K106&lt;&gt;"",CHAR(10)&amp;'7-2'!K106,"")</f>
        <v/>
      </c>
      <c r="P90" s="564" t="str">
        <f>IF('7-2'!L102&lt;&gt;"",'7-2'!L102,"")&amp;IF('7-2'!L105&lt;&gt;"",CHAR(10)&amp;'7-2'!L105,"")&amp;IF('7-2'!L106&lt;&gt;"",CHAR(10)&amp;'7-2'!L106,"")</f>
        <v/>
      </c>
      <c r="Q90" s="564" t="str">
        <f>IF('7-2'!M102&lt;&gt;"",'7-2'!M102,"")&amp;IF('7-2'!M105&lt;&gt;"",CHAR(10)&amp;'7-2'!M105,"")&amp;IF('7-2'!M106&lt;&gt;"",CHAR(10)&amp;'7-2'!M106,"")</f>
        <v/>
      </c>
      <c r="R90" s="570" t="str">
        <f>IF('7-2'!N102&lt;&gt;"",'7-2'!N102,"")&amp;IF('7-2'!N103&lt;&gt;"",CHAR(10)&amp;'7-2'!N103,"")&amp;IF('7-2'!N104&lt;&gt;"",CHAR(10)&amp;'7-2'!N104,"")&amp;IF('7-2'!N105&lt;&gt;"",CHAR(10)&amp;'7-2'!N105,"")&amp;IF('7-2'!N106&lt;&gt;"",CHAR(10)&amp;'7-2'!N106,"")</f>
        <v/>
      </c>
      <c r="S90" s="115"/>
    </row>
    <row r="91" spans="1:19" ht="15" x14ac:dyDescent="0.45">
      <c r="A91" s="115"/>
      <c r="B91" s="392"/>
      <c r="C91" s="606"/>
      <c r="D91" s="294" t="str">
        <f>'3'!E104</f>
        <v/>
      </c>
      <c r="E91" s="295" t="str">
        <f>IF('2'!$E155&lt;&gt;"",'2'!$E155,"")</f>
        <v/>
      </c>
      <c r="F91" s="295" t="str">
        <f>IF('2'!$E157&lt;&gt;"",'2'!$E157,"")</f>
        <v/>
      </c>
      <c r="G91" s="296" t="str">
        <f>IF('2'!$E158&lt;&gt;"",'2'!$E158,"")</f>
        <v/>
      </c>
      <c r="H91" s="550"/>
      <c r="I91" s="565"/>
      <c r="J91" s="568"/>
      <c r="K91" s="361"/>
      <c r="L91" s="609"/>
      <c r="M91" s="565"/>
      <c r="N91" s="565"/>
      <c r="O91" s="565"/>
      <c r="P91" s="565"/>
      <c r="Q91" s="565"/>
      <c r="R91" s="571"/>
      <c r="S91" s="115"/>
    </row>
    <row r="92" spans="1:19" ht="15" x14ac:dyDescent="0.45">
      <c r="A92" s="115"/>
      <c r="B92" s="392"/>
      <c r="C92" s="606"/>
      <c r="D92" s="294" t="str">
        <f>'3'!E105</f>
        <v/>
      </c>
      <c r="E92" s="295" t="str">
        <f>IF('2'!$F155&lt;&gt;"",'2'!$F155,"")</f>
        <v/>
      </c>
      <c r="F92" s="295" t="str">
        <f>IF('2'!$F157&lt;&gt;"",'2'!$F157,"")</f>
        <v/>
      </c>
      <c r="G92" s="296" t="str">
        <f>IF('2'!$F158&lt;&gt;"",'2'!$F158,"")</f>
        <v/>
      </c>
      <c r="H92" s="550"/>
      <c r="I92" s="565"/>
      <c r="J92" s="568"/>
      <c r="K92" s="361"/>
      <c r="L92" s="609"/>
      <c r="M92" s="565"/>
      <c r="N92" s="565"/>
      <c r="O92" s="565"/>
      <c r="P92" s="565"/>
      <c r="Q92" s="565"/>
      <c r="R92" s="571"/>
      <c r="S92" s="115"/>
    </row>
    <row r="93" spans="1:19" ht="15" x14ac:dyDescent="0.45">
      <c r="A93" s="115"/>
      <c r="B93" s="392"/>
      <c r="C93" s="606"/>
      <c r="D93" s="294" t="str">
        <f>'3'!E106</f>
        <v/>
      </c>
      <c r="E93" s="295" t="str">
        <f>IF('2'!$G155&lt;&gt;"",'2'!$G155,"")</f>
        <v/>
      </c>
      <c r="F93" s="295" t="str">
        <f>IF('2'!$G157&lt;&gt;"",'2'!$G157,"")</f>
        <v/>
      </c>
      <c r="G93" s="296" t="str">
        <f>IF('2'!$G158&lt;&gt;"",'2'!$G158,"")</f>
        <v/>
      </c>
      <c r="H93" s="550"/>
      <c r="I93" s="565"/>
      <c r="J93" s="568"/>
      <c r="K93" s="361"/>
      <c r="L93" s="609"/>
      <c r="M93" s="565"/>
      <c r="N93" s="565"/>
      <c r="O93" s="565"/>
      <c r="P93" s="565"/>
      <c r="Q93" s="565"/>
      <c r="R93" s="571"/>
      <c r="S93" s="115"/>
    </row>
    <row r="94" spans="1:19" ht="15.6" thickBot="1" x14ac:dyDescent="0.5">
      <c r="A94" s="115"/>
      <c r="B94" s="418"/>
      <c r="C94" s="607"/>
      <c r="D94" s="297" t="str">
        <f>'3'!E107</f>
        <v/>
      </c>
      <c r="E94" s="298" t="str">
        <f>IF('2'!$H155&lt;&gt;"",'2'!$H155,"")</f>
        <v/>
      </c>
      <c r="F94" s="298" t="str">
        <f>IF('2'!$H157&lt;&gt;"",'2'!$H157,"")</f>
        <v/>
      </c>
      <c r="G94" s="299" t="str">
        <f>IF('2'!$H158&lt;&gt;"",'2'!$H158,"")</f>
        <v/>
      </c>
      <c r="H94" s="551"/>
      <c r="I94" s="566"/>
      <c r="J94" s="569"/>
      <c r="K94" s="362"/>
      <c r="L94" s="610"/>
      <c r="M94" s="566"/>
      <c r="N94" s="566"/>
      <c r="O94" s="566"/>
      <c r="P94" s="566"/>
      <c r="Q94" s="566"/>
      <c r="R94" s="572"/>
      <c r="S94" s="115"/>
    </row>
    <row r="95" spans="1:19" ht="15" x14ac:dyDescent="0.45">
      <c r="A95" s="115"/>
      <c r="B95" s="417" t="str">
        <f>IF(C95&lt;&gt;"",19,"")</f>
        <v/>
      </c>
      <c r="C95" s="605" t="str">
        <f>IF('1'!D31&lt;&gt;"",'1'!D31,"")</f>
        <v/>
      </c>
      <c r="D95" s="284" t="str">
        <f>'3'!E108</f>
        <v/>
      </c>
      <c r="E95" s="292" t="str">
        <f>IF('2'!$D163&lt;&gt;"",'2'!$D163,"")</f>
        <v/>
      </c>
      <c r="F95" s="292" t="str">
        <f>IF('2'!$D165&lt;&gt;"",'2'!$D165,"")</f>
        <v/>
      </c>
      <c r="G95" s="293" t="str">
        <f>IF('2'!$D166&lt;&gt;"",'2'!$D166,"")</f>
        <v/>
      </c>
      <c r="H95" s="549" t="str">
        <f>IF('3'!G108="[選択]","","【A】"&amp;'3'!G108&amp;"（"&amp;'3'!H109&amp;"）"&amp;CHAR(10))&amp;IF('3'!I108="[選択]","","【B】"&amp;'3'!I108&amp;"（"&amp;'3'!J109&amp;"）"&amp;CHAR(10))&amp;IF('3'!K108="実施済","【C】"&amp;'3'!K108&amp;"（"&amp;'3'!L109&amp;"）"&amp;CHAR(10),"")&amp;IF('3'!M108="実施済","【D】"&amp;'3'!M108&amp;"（"&amp;'3'!N109&amp;"）"&amp;CHAR(10),"")</f>
        <v/>
      </c>
      <c r="I95" s="564" t="str">
        <f>IF('4'!G109="[選択]","","【a】"&amp;'4'!G109&amp;"（"&amp;'4'!H110&amp;"）"&amp;CHAR(10))&amp;IF('4'!I109="[選択]","","【b】"&amp;'4'!I109&amp;"（"&amp;'4'!J110&amp;"）"&amp;CHAR(10))&amp;IF('4'!K109="[選択]","","【c】"&amp;'4'!K109&amp;"（"&amp;'4'!L110&amp;"）"&amp;CHAR(10))&amp;IF('4'!M109="[選択]","","【d】"&amp;'4'!M109&amp;"（"&amp;'4'!N110&amp;"）"&amp;CHAR(10))&amp;IF('4'!O109="[選択]","","【e】"&amp;'4'!O109&amp;"（"&amp;'4'!P110&amp;"）"&amp;CHAR(10))&amp;IF('4'!Q109="[選択]","","【f】"&amp;'4'!Q109&amp;"（"&amp;'4'!R110&amp;"）"&amp;CHAR(10))&amp;IF('4'!S109="[選択]","","【g】"&amp;'4'!S109&amp;"（"&amp;'4'!T110&amp;"）"&amp;CHAR(10))&amp;IF('4'!U109="[選択]","","【h】"&amp;'4'!U109&amp;"（"&amp;'4'!V110&amp;"）")</f>
        <v/>
      </c>
      <c r="J95" s="567" t="str">
        <f>'4'!X109</f>
        <v>[選択]</v>
      </c>
      <c r="K95" s="360" t="str">
        <f>IF('5'!H108&lt;&gt;"",'5'!H108,"")&amp;IF('5'!I108&lt;&gt;"",CHAR(10)&amp;'5'!I108,"")&amp;IF('5'!J108&lt;&gt;"",CHAR(10)&amp;'5'!J108,"")&amp;IF('5'!K108&lt;&gt;"",CHAR(10)&amp;'5'!K108,"")&amp;IF('5'!L108&lt;&gt;"",CHAR(10)&amp;'5'!L108,"")&amp;IF('5'!M108&lt;&gt;"",CHAR(10)&amp;'5'!M108,"")&amp;IF('5'!N108&lt;&gt;"",CHAR(10)&amp;'5'!N108,"")&amp;IF('5'!O108&lt;&gt;"",CHAR(10)&amp;'5'!O108,"")&amp;IF('5'!P108&lt;&gt;"",CHAR(10)&amp;'5'!P108,"")&amp;IF('5'!Q108&lt;&gt;"",CHAR(10)&amp;'5'!Q108,"")</f>
        <v/>
      </c>
      <c r="L95" s="608" t="str">
        <f>IF('7-2'!H107&lt;&gt;"",'7-2'!H107,"")&amp;IF('7-2'!H110&lt;&gt;"",CHAR(10)&amp;'7-2'!H110,"")&amp;IF('7-2'!H111&lt;&gt;"",CHAR(10)&amp;'7-2'!H111,"")</f>
        <v/>
      </c>
      <c r="M95" s="564" t="str">
        <f>IF('7-2'!I107&lt;&gt;"",'7-2'!I107,"")&amp;IF('7-2'!I110&lt;&gt;"",CHAR(10)&amp;'7-2'!I110,"")&amp;IF('7-2'!I111&lt;&gt;"",CHAR(10)&amp;'7-2'!I111,"")</f>
        <v/>
      </c>
      <c r="N95" s="564" t="str">
        <f>IF('7-2'!J107&lt;&gt;"",'7-2'!J107,"")&amp;IF('7-2'!J110&lt;&gt;"",CHAR(10)&amp;'7-2'!J110,"")&amp;IF('7-2'!J111&lt;&gt;"",CHAR(10)&amp;'7-2'!J111,"")</f>
        <v/>
      </c>
      <c r="O95" s="564" t="str">
        <f>IF('7-2'!K107&lt;&gt;"",'7-2'!K107,"")&amp;IF('7-2'!K110&lt;&gt;"",CHAR(10)&amp;'7-2'!K110,"")&amp;IF('7-2'!K111&lt;&gt;"",CHAR(10)&amp;'7-2'!K111,"")</f>
        <v/>
      </c>
      <c r="P95" s="564" t="str">
        <f>IF('7-2'!L107&lt;&gt;"",'7-2'!L107,"")&amp;IF('7-2'!L110&lt;&gt;"",CHAR(10)&amp;'7-2'!L110,"")&amp;IF('7-2'!L111&lt;&gt;"",CHAR(10)&amp;'7-2'!L111,"")</f>
        <v/>
      </c>
      <c r="Q95" s="564" t="str">
        <f>IF('7-2'!M107&lt;&gt;"",'7-2'!M107,"")&amp;IF('7-2'!M110&lt;&gt;"",CHAR(10)&amp;'7-2'!M110,"")&amp;IF('7-2'!M111&lt;&gt;"",CHAR(10)&amp;'7-2'!M111,"")</f>
        <v/>
      </c>
      <c r="R95" s="570" t="str">
        <f>IF('7-2'!N107&lt;&gt;"",'7-2'!N107,"")&amp;IF('7-2'!N108&lt;&gt;"",CHAR(10)&amp;'7-2'!N108,"")&amp;IF('7-2'!N109&lt;&gt;"",CHAR(10)&amp;'7-2'!N109,"")&amp;IF('7-2'!N110&lt;&gt;"",CHAR(10)&amp;'7-2'!N110,"")&amp;IF('7-2'!N111&lt;&gt;"",CHAR(10)&amp;'7-2'!N111,"")</f>
        <v/>
      </c>
      <c r="S95" s="115"/>
    </row>
    <row r="96" spans="1:19" ht="15" x14ac:dyDescent="0.45">
      <c r="A96" s="115"/>
      <c r="B96" s="392"/>
      <c r="C96" s="606"/>
      <c r="D96" s="294" t="str">
        <f>'3'!E109</f>
        <v/>
      </c>
      <c r="E96" s="295" t="str">
        <f>IF('2'!$E163&lt;&gt;"",'2'!$E163,"")</f>
        <v/>
      </c>
      <c r="F96" s="295" t="str">
        <f>IF('2'!$E165&lt;&gt;"",'2'!$E165,"")</f>
        <v/>
      </c>
      <c r="G96" s="296" t="str">
        <f>IF('2'!$E166&lt;&gt;"",'2'!$E166,"")</f>
        <v/>
      </c>
      <c r="H96" s="550"/>
      <c r="I96" s="565"/>
      <c r="J96" s="568"/>
      <c r="K96" s="361"/>
      <c r="L96" s="609"/>
      <c r="M96" s="565"/>
      <c r="N96" s="565"/>
      <c r="O96" s="565"/>
      <c r="P96" s="565"/>
      <c r="Q96" s="565"/>
      <c r="R96" s="571"/>
      <c r="S96" s="115"/>
    </row>
    <row r="97" spans="1:19" ht="15" x14ac:dyDescent="0.45">
      <c r="A97" s="115"/>
      <c r="B97" s="392"/>
      <c r="C97" s="606"/>
      <c r="D97" s="294" t="str">
        <f>'3'!E110</f>
        <v/>
      </c>
      <c r="E97" s="295" t="str">
        <f>IF('2'!$F163&lt;&gt;"",'2'!$F163,"")</f>
        <v/>
      </c>
      <c r="F97" s="295" t="str">
        <f>IF('2'!$F165&lt;&gt;"",'2'!$F165,"")</f>
        <v/>
      </c>
      <c r="G97" s="296" t="str">
        <f>IF('2'!$F166&lt;&gt;"",'2'!$F166,"")</f>
        <v/>
      </c>
      <c r="H97" s="550"/>
      <c r="I97" s="565"/>
      <c r="J97" s="568"/>
      <c r="K97" s="361"/>
      <c r="L97" s="609"/>
      <c r="M97" s="565"/>
      <c r="N97" s="565"/>
      <c r="O97" s="565"/>
      <c r="P97" s="565"/>
      <c r="Q97" s="565"/>
      <c r="R97" s="571"/>
      <c r="S97" s="115"/>
    </row>
    <row r="98" spans="1:19" ht="15" x14ac:dyDescent="0.45">
      <c r="A98" s="115"/>
      <c r="B98" s="392"/>
      <c r="C98" s="606"/>
      <c r="D98" s="294" t="str">
        <f>'3'!E111</f>
        <v/>
      </c>
      <c r="E98" s="295" t="str">
        <f>IF('2'!$G163&lt;&gt;"",'2'!$G163,"")</f>
        <v/>
      </c>
      <c r="F98" s="295" t="str">
        <f>IF('2'!$G165&lt;&gt;"",'2'!$G165,"")</f>
        <v/>
      </c>
      <c r="G98" s="296" t="str">
        <f>IF('2'!$G166&lt;&gt;"",'2'!$G166,"")</f>
        <v/>
      </c>
      <c r="H98" s="550"/>
      <c r="I98" s="565"/>
      <c r="J98" s="568"/>
      <c r="K98" s="361"/>
      <c r="L98" s="609"/>
      <c r="M98" s="565"/>
      <c r="N98" s="565"/>
      <c r="O98" s="565"/>
      <c r="P98" s="565"/>
      <c r="Q98" s="565"/>
      <c r="R98" s="571"/>
      <c r="S98" s="115"/>
    </row>
    <row r="99" spans="1:19" ht="15.6" thickBot="1" x14ac:dyDescent="0.5">
      <c r="A99" s="115"/>
      <c r="B99" s="418"/>
      <c r="C99" s="607"/>
      <c r="D99" s="297" t="str">
        <f>'3'!E112</f>
        <v/>
      </c>
      <c r="E99" s="298" t="str">
        <f>IF('2'!$H163&lt;&gt;"",'2'!$H163,"")</f>
        <v/>
      </c>
      <c r="F99" s="298" t="str">
        <f>IF('2'!$H165&lt;&gt;"",'2'!$H165,"")</f>
        <v/>
      </c>
      <c r="G99" s="299" t="str">
        <f>IF('2'!$H166&lt;&gt;"",'2'!$H166,"")</f>
        <v/>
      </c>
      <c r="H99" s="551"/>
      <c r="I99" s="566"/>
      <c r="J99" s="569"/>
      <c r="K99" s="362"/>
      <c r="L99" s="610"/>
      <c r="M99" s="566"/>
      <c r="N99" s="566"/>
      <c r="O99" s="566"/>
      <c r="P99" s="566"/>
      <c r="Q99" s="566"/>
      <c r="R99" s="572"/>
      <c r="S99" s="115"/>
    </row>
    <row r="100" spans="1:19" ht="15" x14ac:dyDescent="0.45">
      <c r="A100" s="115"/>
      <c r="B100" s="417" t="str">
        <f>IF(C100&lt;&gt;"",20,"")</f>
        <v/>
      </c>
      <c r="C100" s="605" t="str">
        <f>IF('1'!D32&lt;&gt;"",'1'!D32,"")</f>
        <v/>
      </c>
      <c r="D100" s="284" t="str">
        <f>'3'!E113</f>
        <v/>
      </c>
      <c r="E100" s="292" t="str">
        <f>IF('2'!$D171&lt;&gt;"",'2'!$D171,"")</f>
        <v/>
      </c>
      <c r="F100" s="292" t="str">
        <f>IF('2'!$D173&lt;&gt;"",'2'!$D173,"")</f>
        <v/>
      </c>
      <c r="G100" s="293" t="str">
        <f>IF('2'!$D174&lt;&gt;"",'2'!$D174,"")</f>
        <v/>
      </c>
      <c r="H100" s="549" t="str">
        <f>IF('3'!G113="[選択]","","【A】"&amp;'3'!G113&amp;"（"&amp;'3'!H114&amp;"）"&amp;CHAR(10))&amp;IF('3'!I113="[選択]","","【B】"&amp;'3'!I113&amp;"（"&amp;'3'!J114&amp;"）"&amp;CHAR(10))&amp;IF('3'!K113="実施済","【C】"&amp;'3'!K113&amp;"（"&amp;'3'!L114&amp;"）"&amp;CHAR(10),"")&amp;IF('3'!M113="実施済","【D】"&amp;'3'!M113&amp;"（"&amp;'3'!N114&amp;"）"&amp;CHAR(10),"")</f>
        <v/>
      </c>
      <c r="I100" s="564" t="str">
        <f>IF('4'!G114="[選択]","","【a】"&amp;'4'!G114&amp;"（"&amp;'4'!H115&amp;"）"&amp;CHAR(10))&amp;IF('4'!I114="[選択]","","【b】"&amp;'4'!I114&amp;"（"&amp;'4'!J115&amp;"）"&amp;CHAR(10))&amp;IF('4'!K114="[選択]","","【c】"&amp;'4'!K114&amp;"（"&amp;'4'!L115&amp;"）"&amp;CHAR(10))&amp;IF('4'!M114="[選択]","","【d】"&amp;'4'!M114&amp;"（"&amp;'4'!N115&amp;"）"&amp;CHAR(10))&amp;IF('4'!O114="[選択]","","【e】"&amp;'4'!O114&amp;"（"&amp;'4'!P115&amp;"）"&amp;CHAR(10))&amp;IF('4'!Q114="[選択]","","【f】"&amp;'4'!Q114&amp;"（"&amp;'4'!R115&amp;"）"&amp;CHAR(10))&amp;IF('4'!S114="[選択]","","【g】"&amp;'4'!S114&amp;"（"&amp;'4'!T115&amp;"）"&amp;CHAR(10))&amp;IF('4'!U114="[選択]","","【h】"&amp;'4'!U114&amp;"（"&amp;'4'!V115&amp;"）")</f>
        <v/>
      </c>
      <c r="J100" s="567" t="str">
        <f>'4'!X114</f>
        <v>[選択]</v>
      </c>
      <c r="K100" s="360" t="str">
        <f>IF('5'!H113&lt;&gt;"",'5'!H113,"")&amp;IF('5'!I113&lt;&gt;"",CHAR(10)&amp;'5'!I113,"")&amp;IF('5'!J113&lt;&gt;"",CHAR(10)&amp;'5'!J113,"")&amp;IF('5'!K113&lt;&gt;"",CHAR(10)&amp;'5'!K113,"")&amp;IF('5'!L113&lt;&gt;"",CHAR(10)&amp;'5'!L113,"")&amp;IF('5'!M113&lt;&gt;"",CHAR(10)&amp;'5'!M113,"")&amp;IF('5'!N113&lt;&gt;"",CHAR(10)&amp;'5'!N113,"")&amp;IF('5'!O113&lt;&gt;"",CHAR(10)&amp;'5'!O113,"")&amp;IF('5'!P113&lt;&gt;"",CHAR(10)&amp;'5'!P113,"")&amp;IF('5'!Q113&lt;&gt;"",CHAR(10)&amp;'5'!Q113,"")</f>
        <v/>
      </c>
      <c r="L100" s="608" t="str">
        <f>IF('7-2'!H112&lt;&gt;"",'7-2'!H112,"")&amp;IF('7-2'!H115&lt;&gt;"",CHAR(10)&amp;'7-2'!H115,"")&amp;IF('7-2'!H116&lt;&gt;"",CHAR(10)&amp;'7-2'!H116,"")</f>
        <v/>
      </c>
      <c r="M100" s="564" t="str">
        <f>IF('7-2'!I112&lt;&gt;"",'7-2'!I112,"")&amp;IF('7-2'!I115&lt;&gt;"",CHAR(10)&amp;'7-2'!I115,"")&amp;IF('7-2'!I116&lt;&gt;"",CHAR(10)&amp;'7-2'!I116,"")</f>
        <v/>
      </c>
      <c r="N100" s="564" t="str">
        <f>IF('7-2'!J112&lt;&gt;"",'7-2'!J112,"")&amp;IF('7-2'!J115&lt;&gt;"",CHAR(10)&amp;'7-2'!J115,"")&amp;IF('7-2'!J116&lt;&gt;"",CHAR(10)&amp;'7-2'!J116,"")</f>
        <v/>
      </c>
      <c r="O100" s="564" t="str">
        <f>IF('7-2'!K112&lt;&gt;"",'7-2'!K112,"")&amp;IF('7-2'!K115&lt;&gt;"",CHAR(10)&amp;'7-2'!K115,"")&amp;IF('7-2'!K116&lt;&gt;"",CHAR(10)&amp;'7-2'!K116,"")</f>
        <v/>
      </c>
      <c r="P100" s="564" t="str">
        <f>IF('7-2'!L112&lt;&gt;"",'7-2'!L112,"")&amp;IF('7-2'!L115&lt;&gt;"",CHAR(10)&amp;'7-2'!L115,"")&amp;IF('7-2'!L116&lt;&gt;"",CHAR(10)&amp;'7-2'!L116,"")</f>
        <v/>
      </c>
      <c r="Q100" s="564" t="str">
        <f>IF('7-2'!M112&lt;&gt;"",'7-2'!M112,"")&amp;IF('7-2'!M115&lt;&gt;"",CHAR(10)&amp;'7-2'!M115,"")&amp;IF('7-2'!M116&lt;&gt;"",CHAR(10)&amp;'7-2'!M116,"")</f>
        <v/>
      </c>
      <c r="R100" s="570" t="str">
        <f>IF('7-2'!N112&lt;&gt;"",'7-2'!N112,"")&amp;IF('7-2'!N113&lt;&gt;"",CHAR(10)&amp;'7-2'!N113,"")&amp;IF('7-2'!N114&lt;&gt;"",CHAR(10)&amp;'7-2'!N114,"")&amp;IF('7-2'!N115&lt;&gt;"",CHAR(10)&amp;'7-2'!N115,"")&amp;IF('7-2'!N116&lt;&gt;"",CHAR(10)&amp;'7-2'!N116,"")</f>
        <v/>
      </c>
      <c r="S100" s="115"/>
    </row>
    <row r="101" spans="1:19" ht="15" x14ac:dyDescent="0.45">
      <c r="A101" s="115"/>
      <c r="B101" s="392"/>
      <c r="C101" s="606"/>
      <c r="D101" s="294" t="str">
        <f>'3'!E114</f>
        <v/>
      </c>
      <c r="E101" s="295" t="str">
        <f>IF('2'!$E171&lt;&gt;"",'2'!$E171,"")</f>
        <v/>
      </c>
      <c r="F101" s="295" t="str">
        <f>IF('2'!$E173&lt;&gt;"",'2'!$E173,"")</f>
        <v/>
      </c>
      <c r="G101" s="296" t="str">
        <f>IF('2'!$E174&lt;&gt;"",'2'!$E174,"")</f>
        <v/>
      </c>
      <c r="H101" s="550"/>
      <c r="I101" s="565"/>
      <c r="J101" s="568"/>
      <c r="K101" s="361"/>
      <c r="L101" s="609"/>
      <c r="M101" s="565"/>
      <c r="N101" s="565"/>
      <c r="O101" s="565"/>
      <c r="P101" s="565"/>
      <c r="Q101" s="565"/>
      <c r="R101" s="571"/>
      <c r="S101" s="115"/>
    </row>
    <row r="102" spans="1:19" ht="15" x14ac:dyDescent="0.45">
      <c r="A102" s="115"/>
      <c r="B102" s="392"/>
      <c r="C102" s="606"/>
      <c r="D102" s="294" t="str">
        <f>'3'!E115</f>
        <v/>
      </c>
      <c r="E102" s="295" t="str">
        <f>IF('2'!$F171&lt;&gt;"",'2'!$F171,"")</f>
        <v/>
      </c>
      <c r="F102" s="295" t="str">
        <f>IF('2'!$F173&lt;&gt;"",'2'!$F173,"")</f>
        <v/>
      </c>
      <c r="G102" s="296" t="str">
        <f>IF('2'!$F174&lt;&gt;"",'2'!$F174,"")</f>
        <v/>
      </c>
      <c r="H102" s="550"/>
      <c r="I102" s="565"/>
      <c r="J102" s="568"/>
      <c r="K102" s="361"/>
      <c r="L102" s="609"/>
      <c r="M102" s="565"/>
      <c r="N102" s="565"/>
      <c r="O102" s="565"/>
      <c r="P102" s="565"/>
      <c r="Q102" s="565"/>
      <c r="R102" s="571"/>
      <c r="S102" s="115"/>
    </row>
    <row r="103" spans="1:19" ht="15" x14ac:dyDescent="0.45">
      <c r="A103" s="115"/>
      <c r="B103" s="392"/>
      <c r="C103" s="606"/>
      <c r="D103" s="294" t="str">
        <f>'3'!E116</f>
        <v/>
      </c>
      <c r="E103" s="295" t="str">
        <f>IF('2'!$G171&lt;&gt;"",'2'!$G171,"")</f>
        <v/>
      </c>
      <c r="F103" s="295" t="str">
        <f>IF('2'!$G173&lt;&gt;"",'2'!$G173,"")</f>
        <v/>
      </c>
      <c r="G103" s="296" t="str">
        <f>IF('2'!$G174&lt;&gt;"",'2'!$G174,"")</f>
        <v/>
      </c>
      <c r="H103" s="550"/>
      <c r="I103" s="565"/>
      <c r="J103" s="568"/>
      <c r="K103" s="361"/>
      <c r="L103" s="609"/>
      <c r="M103" s="565"/>
      <c r="N103" s="565"/>
      <c r="O103" s="565"/>
      <c r="P103" s="565"/>
      <c r="Q103" s="565"/>
      <c r="R103" s="571"/>
      <c r="S103" s="115"/>
    </row>
    <row r="104" spans="1:19" ht="15.6" thickBot="1" x14ac:dyDescent="0.5">
      <c r="A104" s="115"/>
      <c r="B104" s="418"/>
      <c r="C104" s="607"/>
      <c r="D104" s="297" t="str">
        <f>'3'!E117</f>
        <v/>
      </c>
      <c r="E104" s="298" t="str">
        <f>IF('2'!$H171&lt;&gt;"",'2'!$H171,"")</f>
        <v/>
      </c>
      <c r="F104" s="298" t="str">
        <f>IF('2'!$H173&lt;&gt;"",'2'!$H173,"")</f>
        <v/>
      </c>
      <c r="G104" s="299" t="str">
        <f>IF('2'!$H174&lt;&gt;"",'2'!$H174,"")</f>
        <v/>
      </c>
      <c r="H104" s="551"/>
      <c r="I104" s="566"/>
      <c r="J104" s="569"/>
      <c r="K104" s="362"/>
      <c r="L104" s="610"/>
      <c r="M104" s="566"/>
      <c r="N104" s="566"/>
      <c r="O104" s="566"/>
      <c r="P104" s="566"/>
      <c r="Q104" s="566"/>
      <c r="R104" s="572"/>
      <c r="S104" s="115"/>
    </row>
    <row r="105" spans="1:19" x14ac:dyDescent="0.45">
      <c r="A105" s="115"/>
      <c r="B105" s="302"/>
      <c r="C105" s="115"/>
      <c r="D105" s="114"/>
      <c r="E105" s="115"/>
      <c r="F105" s="115"/>
      <c r="G105" s="115"/>
      <c r="H105" s="115"/>
      <c r="I105" s="115"/>
      <c r="J105" s="115"/>
      <c r="K105" s="115"/>
      <c r="L105" s="115"/>
      <c r="M105" s="115"/>
      <c r="N105" s="115"/>
      <c r="O105" s="115"/>
      <c r="P105" s="115"/>
      <c r="Q105" s="115"/>
      <c r="R105" s="115"/>
      <c r="S105" s="115"/>
    </row>
  </sheetData>
  <mergeCells count="270">
    <mergeCell ref="R95:R99"/>
    <mergeCell ref="M100:M104"/>
    <mergeCell ref="N100:N104"/>
    <mergeCell ref="O100:O104"/>
    <mergeCell ref="P100:P104"/>
    <mergeCell ref="Q100:Q104"/>
    <mergeCell ref="R100:R104"/>
    <mergeCell ref="M95:M99"/>
    <mergeCell ref="N95:N99"/>
    <mergeCell ref="O95:O99"/>
    <mergeCell ref="P95:P99"/>
    <mergeCell ref="Q95:Q99"/>
    <mergeCell ref="R85:R89"/>
    <mergeCell ref="M90:M94"/>
    <mergeCell ref="N90:N94"/>
    <mergeCell ref="O90:O94"/>
    <mergeCell ref="P90:P94"/>
    <mergeCell ref="Q90:Q94"/>
    <mergeCell ref="R90:R94"/>
    <mergeCell ref="M85:M89"/>
    <mergeCell ref="N85:N89"/>
    <mergeCell ref="O85:O89"/>
    <mergeCell ref="P85:P89"/>
    <mergeCell ref="Q85:Q89"/>
    <mergeCell ref="R75:R79"/>
    <mergeCell ref="M80:M84"/>
    <mergeCell ref="N80:N84"/>
    <mergeCell ref="O80:O84"/>
    <mergeCell ref="P80:P84"/>
    <mergeCell ref="Q80:Q84"/>
    <mergeCell ref="R80:R84"/>
    <mergeCell ref="M75:M79"/>
    <mergeCell ref="N75:N79"/>
    <mergeCell ref="O75:O79"/>
    <mergeCell ref="P75:P79"/>
    <mergeCell ref="Q75:Q79"/>
    <mergeCell ref="N70:N74"/>
    <mergeCell ref="O70:O74"/>
    <mergeCell ref="P70:P74"/>
    <mergeCell ref="Q70:Q74"/>
    <mergeCell ref="R70:R74"/>
    <mergeCell ref="O60:O64"/>
    <mergeCell ref="P60:P64"/>
    <mergeCell ref="Q60:Q64"/>
    <mergeCell ref="R60:R64"/>
    <mergeCell ref="M65:M69"/>
    <mergeCell ref="N65:N69"/>
    <mergeCell ref="O65:O69"/>
    <mergeCell ref="P65:P69"/>
    <mergeCell ref="Q65:Q69"/>
    <mergeCell ref="R65:R69"/>
    <mergeCell ref="O50:O54"/>
    <mergeCell ref="P50:P54"/>
    <mergeCell ref="Q50:Q54"/>
    <mergeCell ref="R50:R54"/>
    <mergeCell ref="M55:M59"/>
    <mergeCell ref="N55:N59"/>
    <mergeCell ref="O55:O59"/>
    <mergeCell ref="P55:P59"/>
    <mergeCell ref="Q55:Q59"/>
    <mergeCell ref="R55:R59"/>
    <mergeCell ref="O40:O44"/>
    <mergeCell ref="P40:P44"/>
    <mergeCell ref="Q40:Q44"/>
    <mergeCell ref="R40:R44"/>
    <mergeCell ref="M45:M49"/>
    <mergeCell ref="N45:N49"/>
    <mergeCell ref="O45:O49"/>
    <mergeCell ref="P45:P49"/>
    <mergeCell ref="Q45:Q49"/>
    <mergeCell ref="R45:R49"/>
    <mergeCell ref="O30:O34"/>
    <mergeCell ref="P30:P34"/>
    <mergeCell ref="Q30:Q34"/>
    <mergeCell ref="R30:R34"/>
    <mergeCell ref="M35:M39"/>
    <mergeCell ref="N35:N39"/>
    <mergeCell ref="O35:O39"/>
    <mergeCell ref="P35:P39"/>
    <mergeCell ref="Q35:Q39"/>
    <mergeCell ref="R35:R39"/>
    <mergeCell ref="R20:R24"/>
    <mergeCell ref="M25:M29"/>
    <mergeCell ref="N25:N29"/>
    <mergeCell ref="O25:O29"/>
    <mergeCell ref="P25:P29"/>
    <mergeCell ref="Q25:Q29"/>
    <mergeCell ref="R25:R29"/>
    <mergeCell ref="L100:L104"/>
    <mergeCell ref="M15:M19"/>
    <mergeCell ref="N15:N19"/>
    <mergeCell ref="M20:M24"/>
    <mergeCell ref="N20:N24"/>
    <mergeCell ref="M30:M34"/>
    <mergeCell ref="N30:N34"/>
    <mergeCell ref="M40:M44"/>
    <mergeCell ref="N40:N44"/>
    <mergeCell ref="M50:M54"/>
    <mergeCell ref="N50:N54"/>
    <mergeCell ref="M60:M64"/>
    <mergeCell ref="N60:N64"/>
    <mergeCell ref="M70:M74"/>
    <mergeCell ref="L75:L79"/>
    <mergeCell ref="L80:L84"/>
    <mergeCell ref="L85:L89"/>
    <mergeCell ref="L90:L94"/>
    <mergeCell ref="L95:L99"/>
    <mergeCell ref="L50:L54"/>
    <mergeCell ref="L55:L59"/>
    <mergeCell ref="L60:L64"/>
    <mergeCell ref="L65:L69"/>
    <mergeCell ref="L70:L74"/>
    <mergeCell ref="L25:L29"/>
    <mergeCell ref="L30:L34"/>
    <mergeCell ref="L35:L39"/>
    <mergeCell ref="L40:L44"/>
    <mergeCell ref="L45:L49"/>
    <mergeCell ref="K80:K84"/>
    <mergeCell ref="K85:K89"/>
    <mergeCell ref="K90:K94"/>
    <mergeCell ref="K95:K99"/>
    <mergeCell ref="K100:K104"/>
    <mergeCell ref="J90:J94"/>
    <mergeCell ref="J95:J99"/>
    <mergeCell ref="J100:J104"/>
    <mergeCell ref="K15:K19"/>
    <mergeCell ref="K20:K24"/>
    <mergeCell ref="K25:K29"/>
    <mergeCell ref="K30:K34"/>
    <mergeCell ref="K35:K39"/>
    <mergeCell ref="K40:K44"/>
    <mergeCell ref="K45:K49"/>
    <mergeCell ref="K50:K54"/>
    <mergeCell ref="K55:K59"/>
    <mergeCell ref="K60:K64"/>
    <mergeCell ref="K65:K69"/>
    <mergeCell ref="K70:K74"/>
    <mergeCell ref="K75:K79"/>
    <mergeCell ref="I100:I104"/>
    <mergeCell ref="J15:J19"/>
    <mergeCell ref="J20:J24"/>
    <mergeCell ref="J25:J29"/>
    <mergeCell ref="J30:J34"/>
    <mergeCell ref="J35:J39"/>
    <mergeCell ref="J40:J44"/>
    <mergeCell ref="J45:J49"/>
    <mergeCell ref="J50:J54"/>
    <mergeCell ref="J55:J59"/>
    <mergeCell ref="J60:J64"/>
    <mergeCell ref="J65:J69"/>
    <mergeCell ref="J70:J74"/>
    <mergeCell ref="J75:J79"/>
    <mergeCell ref="J80:J84"/>
    <mergeCell ref="J85:J89"/>
    <mergeCell ref="I75:I79"/>
    <mergeCell ref="I80:I84"/>
    <mergeCell ref="I85:I89"/>
    <mergeCell ref="I90:I94"/>
    <mergeCell ref="I95:I99"/>
    <mergeCell ref="I50:I54"/>
    <mergeCell ref="I55:I59"/>
    <mergeCell ref="I60:I64"/>
    <mergeCell ref="H90:H94"/>
    <mergeCell ref="H95:H99"/>
    <mergeCell ref="H100:H104"/>
    <mergeCell ref="C90:C94"/>
    <mergeCell ref="C95:C99"/>
    <mergeCell ref="C100:C104"/>
    <mergeCell ref="H15:H19"/>
    <mergeCell ref="H20:H24"/>
    <mergeCell ref="H25:H29"/>
    <mergeCell ref="H30:H34"/>
    <mergeCell ref="H35:H39"/>
    <mergeCell ref="H40:H44"/>
    <mergeCell ref="H45:H49"/>
    <mergeCell ref="H50:H54"/>
    <mergeCell ref="H55:H59"/>
    <mergeCell ref="H60:H64"/>
    <mergeCell ref="H65:H69"/>
    <mergeCell ref="H70:H74"/>
    <mergeCell ref="H75:H79"/>
    <mergeCell ref="H80:H84"/>
    <mergeCell ref="H85:H89"/>
    <mergeCell ref="P10:P14"/>
    <mergeCell ref="Q10:Q14"/>
    <mergeCell ref="B100:B10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B75:B79"/>
    <mergeCell ref="B80:B84"/>
    <mergeCell ref="B85:B89"/>
    <mergeCell ref="B90:B94"/>
    <mergeCell ref="B95:B99"/>
    <mergeCell ref="B50:B54"/>
    <mergeCell ref="I10:I14"/>
    <mergeCell ref="J10:J14"/>
    <mergeCell ref="B65:B69"/>
    <mergeCell ref="B70:B74"/>
    <mergeCell ref="B25:B29"/>
    <mergeCell ref="B30:B34"/>
    <mergeCell ref="B35:B39"/>
    <mergeCell ref="B40:B44"/>
    <mergeCell ref="B45:B49"/>
    <mergeCell ref="B55:B59"/>
    <mergeCell ref="B60:B64"/>
    <mergeCell ref="I65:I69"/>
    <mergeCell ref="I70:I74"/>
    <mergeCell ref="I25:I29"/>
    <mergeCell ref="I30:I34"/>
    <mergeCell ref="I35:I39"/>
    <mergeCell ref="I40:I44"/>
    <mergeCell ref="I45:I49"/>
    <mergeCell ref="B5:B9"/>
    <mergeCell ref="C5:C9"/>
    <mergeCell ref="R10:R14"/>
    <mergeCell ref="B15:B19"/>
    <mergeCell ref="B20:B24"/>
    <mergeCell ref="I15:I19"/>
    <mergeCell ref="I20:I24"/>
    <mergeCell ref="L15:L19"/>
    <mergeCell ref="L20:L24"/>
    <mergeCell ref="O15:O19"/>
    <mergeCell ref="P15:P19"/>
    <mergeCell ref="Q15:Q19"/>
    <mergeCell ref="R15:R19"/>
    <mergeCell ref="O20:O24"/>
    <mergeCell ref="P20:P24"/>
    <mergeCell ref="Q20:Q24"/>
    <mergeCell ref="K10:K14"/>
    <mergeCell ref="L10:L14"/>
    <mergeCell ref="M10:M14"/>
    <mergeCell ref="N10:N14"/>
    <mergeCell ref="O10:O14"/>
    <mergeCell ref="B10:B14"/>
    <mergeCell ref="C10:C14"/>
    <mergeCell ref="H10:H14"/>
    <mergeCell ref="M3:R3"/>
    <mergeCell ref="B2:C4"/>
    <mergeCell ref="H2:J2"/>
    <mergeCell ref="L2:R2"/>
    <mergeCell ref="H3:H4"/>
    <mergeCell ref="I3:I4"/>
    <mergeCell ref="J3:J4"/>
    <mergeCell ref="K3:K4"/>
    <mergeCell ref="L3:L4"/>
    <mergeCell ref="D2:G3"/>
    <mergeCell ref="H5:H9"/>
    <mergeCell ref="I5:I9"/>
    <mergeCell ref="J5:J9"/>
    <mergeCell ref="M5:M9"/>
    <mergeCell ref="L5:L9"/>
    <mergeCell ref="R5:R9"/>
    <mergeCell ref="Q5:Q9"/>
    <mergeCell ref="P5:P9"/>
    <mergeCell ref="O5:O9"/>
    <mergeCell ref="N5:N9"/>
    <mergeCell ref="K5:K9"/>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04"/>
  <sheetViews>
    <sheetView zoomScale="85" zoomScaleNormal="85" workbookViewId="0">
      <pane xSplit="3" ySplit="3" topLeftCell="D4" activePane="bottomRight" state="frozen"/>
      <selection pane="topRight" activeCell="D1" sqref="D1"/>
      <selection pane="bottomLeft" activeCell="A4" sqref="A4"/>
      <selection pane="bottomRight"/>
    </sheetView>
  </sheetViews>
  <sheetFormatPr defaultColWidth="0" defaultRowHeight="15" zeroHeight="1" x14ac:dyDescent="0.45"/>
  <cols>
    <col min="1" max="1" width="2" style="116" customWidth="1"/>
    <col min="2" max="2" width="5.59765625" style="117" customWidth="1"/>
    <col min="3" max="3" width="31.3984375" style="116" customWidth="1"/>
    <col min="4" max="4" width="25.09765625" style="116" customWidth="1"/>
    <col min="5" max="5" width="29.796875" style="116" customWidth="1"/>
    <col min="6" max="6" width="8.69921875" style="116" bestFit="1" customWidth="1"/>
    <col min="7" max="7" width="34.5" style="116" customWidth="1"/>
    <col min="8" max="11" width="45.69921875" style="107" customWidth="1"/>
    <col min="12" max="12" width="2.59765625" style="116" customWidth="1"/>
    <col min="13" max="16384" width="8.59765625" style="116" hidden="1"/>
  </cols>
  <sheetData>
    <row r="1" spans="1:12" s="107" customFormat="1" ht="15" customHeight="1" thickBot="1" x14ac:dyDescent="0.5">
      <c r="A1" s="106"/>
      <c r="B1" s="108"/>
      <c r="C1" s="106"/>
      <c r="D1" s="106"/>
      <c r="E1" s="106"/>
      <c r="F1" s="106"/>
      <c r="G1" s="106"/>
      <c r="H1" s="106"/>
      <c r="I1" s="106"/>
      <c r="J1" s="106"/>
      <c r="K1" s="106"/>
      <c r="L1" s="106"/>
    </row>
    <row r="2" spans="1:12" s="120" customFormat="1" x14ac:dyDescent="0.45">
      <c r="A2" s="111"/>
      <c r="B2" s="630" t="s">
        <v>87</v>
      </c>
      <c r="C2" s="631"/>
      <c r="D2" s="582" t="s">
        <v>7</v>
      </c>
      <c r="E2" s="583"/>
      <c r="F2" s="584"/>
      <c r="G2" s="42" t="s">
        <v>88</v>
      </c>
      <c r="H2" s="613" t="s">
        <v>251</v>
      </c>
      <c r="I2" s="614"/>
      <c r="J2" s="613" t="s">
        <v>250</v>
      </c>
      <c r="K2" s="614"/>
      <c r="L2" s="111"/>
    </row>
    <row r="3" spans="1:12" s="120" customFormat="1" ht="36.6" customHeight="1" thickBot="1" x14ac:dyDescent="0.5">
      <c r="A3" s="111"/>
      <c r="B3" s="632"/>
      <c r="C3" s="633"/>
      <c r="D3" s="40" t="s">
        <v>84</v>
      </c>
      <c r="E3" s="43" t="s">
        <v>85</v>
      </c>
      <c r="F3" s="41" t="s">
        <v>8</v>
      </c>
      <c r="G3" s="38" t="s">
        <v>86</v>
      </c>
      <c r="H3" s="102" t="s">
        <v>71</v>
      </c>
      <c r="I3" s="103" t="s">
        <v>72</v>
      </c>
      <c r="J3" s="104" t="s">
        <v>73</v>
      </c>
      <c r="K3" s="105" t="s">
        <v>74</v>
      </c>
      <c r="L3" s="111"/>
    </row>
    <row r="4" spans="1:12" s="249" customFormat="1" x14ac:dyDescent="0.45">
      <c r="A4" s="110"/>
      <c r="B4" s="615" t="str">
        <f>IF(C4&lt;&gt;"",1,"")</f>
        <v/>
      </c>
      <c r="C4" s="618" t="str">
        <f>IF('1'!D13&lt;&gt;"",'1'!D13,"")</f>
        <v/>
      </c>
      <c r="D4" s="621" t="str">
        <f>IF('3'!G18="[選択]","","【A】"&amp;'3'!G18&amp;"（"&amp;'3'!H19&amp;"）"&amp;CHAR(10))&amp;IF('3'!I18="[選択]","","【B】"&amp;'3'!I18&amp;"（"&amp;'3'!J19&amp;"）"&amp;CHAR(10))&amp;IF('3'!K18="実施済","【C】"&amp;'3'!K18&amp;"（"&amp;'3'!L19&amp;"）"&amp;CHAR(10),"")&amp;IF('3'!M18="実施済","【D】"&amp;'3'!M18&amp;"（"&amp;'3'!N19&amp;"）"&amp;CHAR(10),"")</f>
        <v/>
      </c>
      <c r="E4" s="624" t="str">
        <f>IF('4'!G19="[選択]","","【a】"&amp;'4'!G19&amp;"（"&amp;'4'!H20&amp;"）"&amp;CHAR(10))&amp;IF('4'!I19="[選択]","","【b】"&amp;'4'!I19&amp;"（"&amp;'4'!J20&amp;"）"&amp;CHAR(10))&amp;IF('4'!K19="[選択]","","【c】"&amp;'4'!K19&amp;"（"&amp;'4'!L20&amp;"）"&amp;CHAR(10))&amp;IF('4'!M19="[選択]","","【d】"&amp;'4'!M19&amp;"（"&amp;'4'!N20&amp;"）"&amp;CHAR(10))&amp;IF('4'!O19="[選択]","","【e】"&amp;'4'!O19&amp;"（"&amp;'4'!P20&amp;"）"&amp;CHAR(10))&amp;IF('4'!Q19="[選択]","","【f】"&amp;'4'!Q19&amp;"（"&amp;'4'!R20&amp;"）"&amp;CHAR(10))&amp;IF('4'!S19="[選択]","","【g】"&amp;'4'!S19&amp;"（"&amp;'4'!T20&amp;"）"&amp;CHAR(10))&amp;IF('4'!U19="[選択]","","【h】"&amp;'4'!U19&amp;"（"&amp;'4'!V20&amp;"）")</f>
        <v/>
      </c>
      <c r="F4" s="627" t="str">
        <f>'4'!X19</f>
        <v>[選択]</v>
      </c>
      <c r="G4" s="141" t="str">
        <f>IF('5'!H18&lt;&gt;"",'5'!H18,"")</f>
        <v/>
      </c>
      <c r="H4" s="304" t="str">
        <f>IF('6'!J18&lt;&gt;"",'6'!J18,"")</f>
        <v/>
      </c>
      <c r="I4" s="305" t="str">
        <f>IF('6'!K18&lt;&gt;"",'6'!K18,"")</f>
        <v/>
      </c>
      <c r="J4" s="304" t="str">
        <f>IF('6'!L18&lt;&gt;"",'6'!L18,"")</f>
        <v/>
      </c>
      <c r="K4" s="305" t="str">
        <f>IF('6'!M18&lt;&gt;"",'6'!M18,"")</f>
        <v/>
      </c>
      <c r="L4" s="110"/>
    </row>
    <row r="5" spans="1:12" s="107" customFormat="1" x14ac:dyDescent="0.45">
      <c r="A5" s="106"/>
      <c r="B5" s="616"/>
      <c r="C5" s="619"/>
      <c r="D5" s="622"/>
      <c r="E5" s="625"/>
      <c r="F5" s="628"/>
      <c r="G5" s="142" t="str">
        <f>IF('5'!I18&lt;&gt;"",'5'!I18,"")</f>
        <v/>
      </c>
      <c r="H5" s="323" t="str">
        <f>IF('6'!J19&lt;&gt;"",'6'!J19,"")</f>
        <v/>
      </c>
      <c r="I5" s="324" t="str">
        <f>IF('6'!K19&lt;&gt;"",'6'!K19,"")</f>
        <v/>
      </c>
      <c r="J5" s="323" t="str">
        <f>IF('6'!L19&lt;&gt;"",'6'!L19,"")</f>
        <v/>
      </c>
      <c r="K5" s="324" t="str">
        <f>IF('6'!M19&lt;&gt;"",'6'!M19,"")</f>
        <v/>
      </c>
      <c r="L5" s="106"/>
    </row>
    <row r="6" spans="1:12" s="107" customFormat="1" x14ac:dyDescent="0.45">
      <c r="A6" s="106"/>
      <c r="B6" s="616"/>
      <c r="C6" s="619"/>
      <c r="D6" s="622"/>
      <c r="E6" s="625"/>
      <c r="F6" s="628"/>
      <c r="G6" s="142" t="str">
        <f>IF('5'!J18&lt;&gt;"",'5'!J18,"")</f>
        <v/>
      </c>
      <c r="H6" s="323" t="str">
        <f>IF('6'!J20&lt;&gt;"",'6'!J20,"")</f>
        <v/>
      </c>
      <c r="I6" s="324" t="str">
        <f>IF('6'!K20&lt;&gt;"",'6'!K20,"")</f>
        <v/>
      </c>
      <c r="J6" s="323" t="str">
        <f>IF('6'!L20&lt;&gt;"",'6'!L20,"")</f>
        <v/>
      </c>
      <c r="K6" s="324" t="str">
        <f>IF('6'!M20&lt;&gt;"",'6'!M20,"")</f>
        <v/>
      </c>
      <c r="L6" s="106"/>
    </row>
    <row r="7" spans="1:12" s="107" customFormat="1" x14ac:dyDescent="0.45">
      <c r="A7" s="106"/>
      <c r="B7" s="616"/>
      <c r="C7" s="619"/>
      <c r="D7" s="622"/>
      <c r="E7" s="625"/>
      <c r="F7" s="628"/>
      <c r="G7" s="142" t="str">
        <f>IF('5'!K18&lt;&gt;"",'5'!K18,"")</f>
        <v/>
      </c>
      <c r="H7" s="323" t="str">
        <f>IF('6'!J21&lt;&gt;"",'6'!J21,"")</f>
        <v/>
      </c>
      <c r="I7" s="324" t="str">
        <f>IF('6'!K21&lt;&gt;"",'6'!K21,"")</f>
        <v/>
      </c>
      <c r="J7" s="323" t="str">
        <f>IF('6'!L21&lt;&gt;"",'6'!L21,"")</f>
        <v/>
      </c>
      <c r="K7" s="324" t="str">
        <f>IF('6'!M21&lt;&gt;"",'6'!M21,"")</f>
        <v/>
      </c>
      <c r="L7" s="106"/>
    </row>
    <row r="8" spans="1:12" s="107" customFormat="1" x14ac:dyDescent="0.45">
      <c r="A8" s="106"/>
      <c r="B8" s="616"/>
      <c r="C8" s="619"/>
      <c r="D8" s="622"/>
      <c r="E8" s="625"/>
      <c r="F8" s="628"/>
      <c r="G8" s="142" t="str">
        <f>IF('5'!L18&lt;&gt;"",'5'!L18,"")</f>
        <v/>
      </c>
      <c r="H8" s="323" t="str">
        <f>IF('6'!J22&lt;&gt;"",'6'!J22,"")</f>
        <v/>
      </c>
      <c r="I8" s="324" t="str">
        <f>IF('6'!K22&lt;&gt;"",'6'!K22,"")</f>
        <v/>
      </c>
      <c r="J8" s="323" t="str">
        <f>IF('6'!L22&lt;&gt;"",'6'!L22,"")</f>
        <v/>
      </c>
      <c r="K8" s="324" t="str">
        <f>IF('6'!M22&lt;&gt;"",'6'!M22,"")</f>
        <v/>
      </c>
      <c r="L8" s="106"/>
    </row>
    <row r="9" spans="1:12" s="107" customFormat="1" x14ac:dyDescent="0.45">
      <c r="A9" s="106"/>
      <c r="B9" s="616"/>
      <c r="C9" s="619"/>
      <c r="D9" s="622"/>
      <c r="E9" s="625"/>
      <c r="F9" s="628"/>
      <c r="G9" s="142" t="str">
        <f>IF('5'!M18&lt;&gt;"",'5'!M18,"")</f>
        <v/>
      </c>
      <c r="H9" s="323" t="str">
        <f>IF('6'!J23&lt;&gt;"",'6'!J23,"")</f>
        <v/>
      </c>
      <c r="I9" s="324" t="str">
        <f>IF('6'!K23&lt;&gt;"",'6'!K23,"")</f>
        <v/>
      </c>
      <c r="J9" s="323" t="str">
        <f>IF('6'!L23&lt;&gt;"",'6'!L23,"")</f>
        <v/>
      </c>
      <c r="K9" s="324" t="str">
        <f>IF('6'!M23&lt;&gt;"",'6'!M23,"")</f>
        <v/>
      </c>
      <c r="L9" s="106"/>
    </row>
    <row r="10" spans="1:12" s="107" customFormat="1" x14ac:dyDescent="0.45">
      <c r="A10" s="106"/>
      <c r="B10" s="616"/>
      <c r="C10" s="619"/>
      <c r="D10" s="622"/>
      <c r="E10" s="625"/>
      <c r="F10" s="628"/>
      <c r="G10" s="142" t="str">
        <f>IF('5'!N18&lt;&gt;"",'5'!N18,"")</f>
        <v/>
      </c>
      <c r="H10" s="323" t="str">
        <f>IF('6'!J24&lt;&gt;"",'6'!J24,"")</f>
        <v/>
      </c>
      <c r="I10" s="324" t="str">
        <f>IF('6'!K24&lt;&gt;"",'6'!K24,"")</f>
        <v/>
      </c>
      <c r="J10" s="323" t="str">
        <f>IF('6'!L24&lt;&gt;"",'6'!L24,"")</f>
        <v/>
      </c>
      <c r="K10" s="324" t="str">
        <f>IF('6'!M24&lt;&gt;"",'6'!M24,"")</f>
        <v/>
      </c>
      <c r="L10" s="106"/>
    </row>
    <row r="11" spans="1:12" s="107" customFormat="1" x14ac:dyDescent="0.45">
      <c r="A11" s="106"/>
      <c r="B11" s="616"/>
      <c r="C11" s="619"/>
      <c r="D11" s="622"/>
      <c r="E11" s="625"/>
      <c r="F11" s="628"/>
      <c r="G11" s="142" t="str">
        <f>IF('5'!O18&lt;&gt;"",'5'!O18,"")</f>
        <v/>
      </c>
      <c r="H11" s="323" t="str">
        <f>IF('6'!J25&lt;&gt;"",'6'!J25,"")</f>
        <v/>
      </c>
      <c r="I11" s="324" t="str">
        <f>IF('6'!K25&lt;&gt;"",'6'!K25,"")</f>
        <v/>
      </c>
      <c r="J11" s="323" t="str">
        <f>IF('6'!L25&lt;&gt;"",'6'!L25,"")</f>
        <v/>
      </c>
      <c r="K11" s="324" t="str">
        <f>IF('6'!M25&lt;&gt;"",'6'!M25,"")</f>
        <v/>
      </c>
      <c r="L11" s="106"/>
    </row>
    <row r="12" spans="1:12" s="107" customFormat="1" x14ac:dyDescent="0.45">
      <c r="A12" s="106"/>
      <c r="B12" s="616"/>
      <c r="C12" s="619"/>
      <c r="D12" s="622"/>
      <c r="E12" s="625"/>
      <c r="F12" s="628"/>
      <c r="G12" s="142" t="str">
        <f>IF('5'!P18&lt;&gt;"",'5'!P18,"")</f>
        <v/>
      </c>
      <c r="H12" s="323" t="str">
        <f>IF('6'!J26&lt;&gt;"",'6'!J26,"")</f>
        <v/>
      </c>
      <c r="I12" s="324" t="str">
        <f>IF('6'!K26&lt;&gt;"",'6'!K26,"")</f>
        <v/>
      </c>
      <c r="J12" s="323" t="str">
        <f>IF('6'!L26&lt;&gt;"",'6'!L26,"")</f>
        <v/>
      </c>
      <c r="K12" s="324" t="str">
        <f>IF('6'!M26&lt;&gt;"",'6'!M26,"")</f>
        <v/>
      </c>
      <c r="L12" s="106"/>
    </row>
    <row r="13" spans="1:12" s="107" customFormat="1" ht="15.6" thickBot="1" x14ac:dyDescent="0.5">
      <c r="A13" s="106"/>
      <c r="B13" s="617"/>
      <c r="C13" s="620"/>
      <c r="D13" s="623"/>
      <c r="E13" s="626"/>
      <c r="F13" s="629"/>
      <c r="G13" s="325" t="str">
        <f>IF('5'!Q18&lt;&gt;"",'5'!Q18,"")</f>
        <v/>
      </c>
      <c r="H13" s="326" t="str">
        <f>IF('6'!J27&lt;&gt;"",'6'!J27,"")</f>
        <v/>
      </c>
      <c r="I13" s="327" t="str">
        <f>IF('6'!K27&lt;&gt;"",'6'!K27,"")</f>
        <v/>
      </c>
      <c r="J13" s="326" t="str">
        <f>IF('6'!L27&lt;&gt;"",'6'!L27,"")</f>
        <v/>
      </c>
      <c r="K13" s="327" t="str">
        <f>IF('6'!M27&lt;&gt;"",'6'!M27,"")</f>
        <v/>
      </c>
      <c r="L13" s="106"/>
    </row>
    <row r="14" spans="1:12" ht="13.8" x14ac:dyDescent="0.45">
      <c r="A14" s="112"/>
      <c r="B14" s="615" t="str">
        <f>IF(C14&lt;&gt;"",2,"")</f>
        <v/>
      </c>
      <c r="C14" s="618" t="str">
        <f>IF('1'!D14&lt;&gt;"",'1'!D14,"")</f>
        <v/>
      </c>
      <c r="D14" s="621" t="str">
        <f>IF('3'!G23="[選択]","","【A】"&amp;'3'!G23&amp;"（"&amp;'3'!H24&amp;"）"&amp;CHAR(10))&amp;IF('3'!I23="[選択]","","【B】"&amp;'3'!I23&amp;"（"&amp;'3'!J24&amp;"）"&amp;CHAR(10))&amp;IF('3'!K23="実施済","【C】"&amp;'3'!K23&amp;"（"&amp;'3'!L24&amp;"）"&amp;CHAR(10),"")&amp;IF('3'!M23="実施済み","【D】"&amp;'3'!M23&amp;"（"&amp;'3'!N24&amp;"）"&amp;CHAR(10),"")</f>
        <v/>
      </c>
      <c r="E14" s="624" t="str">
        <f>IF('4'!G24="[選択]","","【a】"&amp;'4'!G24&amp;"（"&amp;'4'!H25&amp;"）"&amp;CHAR(10))&amp;IF('4'!I24="[選択]","","【b】"&amp;'4'!I24&amp;"（"&amp;'4'!J25&amp;"）"&amp;CHAR(10))&amp;IF('4'!K24="[選択]","","【c】"&amp;'4'!K24&amp;"（"&amp;'4'!L25&amp;"）"&amp;CHAR(10))&amp;IF('4'!M24="[選択]","","【d】"&amp;'4'!M24&amp;"（"&amp;'4'!N25&amp;"）"&amp;CHAR(10))&amp;IF('4'!O24="[選択]","","【e】"&amp;'4'!O24&amp;"（"&amp;'4'!P25&amp;"）"&amp;CHAR(10))&amp;IF('4'!Q24="[選択]","","【f】"&amp;'4'!Q24&amp;"（"&amp;'4'!R25&amp;"）"&amp;CHAR(10))&amp;IF('4'!S24="[選択]","","【g】"&amp;'4'!S24&amp;"（"&amp;'4'!T25&amp;"）"&amp;CHAR(10))&amp;IF('4'!U24="[選択]","","【h】"&amp;'4'!U24&amp;"（"&amp;'4'!V25&amp;"）")</f>
        <v/>
      </c>
      <c r="F14" s="627" t="str">
        <f>'4'!X24</f>
        <v>[選択]</v>
      </c>
      <c r="G14" s="141" t="str">
        <f>IF('5'!H23&lt;&gt;"",'5'!H23,"")</f>
        <v/>
      </c>
      <c r="H14" s="304" t="str">
        <f>IF('6'!J28&lt;&gt;"",'6'!J28,"")</f>
        <v/>
      </c>
      <c r="I14" s="305" t="str">
        <f>IF('6'!K28&lt;&gt;"",'6'!K28,"")</f>
        <v/>
      </c>
      <c r="J14" s="304" t="str">
        <f>IF('6'!L28&lt;&gt;"",'6'!L28,"")</f>
        <v/>
      </c>
      <c r="K14" s="305" t="str">
        <f>IF('6'!M28&lt;&gt;"",'6'!M28,"")</f>
        <v/>
      </c>
      <c r="L14" s="112"/>
    </row>
    <row r="15" spans="1:12" ht="13.8" x14ac:dyDescent="0.45">
      <c r="A15" s="112"/>
      <c r="B15" s="616"/>
      <c r="C15" s="619"/>
      <c r="D15" s="622"/>
      <c r="E15" s="625"/>
      <c r="F15" s="628"/>
      <c r="G15" s="142" t="str">
        <f>IF('5'!I23&lt;&gt;"",'5'!I23,"")</f>
        <v/>
      </c>
      <c r="H15" s="323" t="str">
        <f>IF('6'!J29&lt;&gt;"",'6'!J29,"")</f>
        <v/>
      </c>
      <c r="I15" s="324" t="str">
        <f>IF('6'!K29&lt;&gt;"",'6'!K29,"")</f>
        <v/>
      </c>
      <c r="J15" s="323" t="str">
        <f>IF('6'!L29&lt;&gt;"",'6'!L29,"")</f>
        <v/>
      </c>
      <c r="K15" s="324" t="str">
        <f>IF('6'!M29&lt;&gt;"",'6'!M29,"")</f>
        <v/>
      </c>
      <c r="L15" s="112"/>
    </row>
    <row r="16" spans="1:12" ht="13.8" x14ac:dyDescent="0.45">
      <c r="A16" s="112"/>
      <c r="B16" s="616"/>
      <c r="C16" s="619"/>
      <c r="D16" s="622"/>
      <c r="E16" s="625"/>
      <c r="F16" s="628"/>
      <c r="G16" s="142" t="str">
        <f>IF('5'!J23&lt;&gt;"",'5'!J23,"")</f>
        <v/>
      </c>
      <c r="H16" s="323" t="str">
        <f>IF('6'!J30&lt;&gt;"",'6'!J30,"")</f>
        <v/>
      </c>
      <c r="I16" s="324" t="str">
        <f>IF('6'!K30&lt;&gt;"",'6'!K30,"")</f>
        <v/>
      </c>
      <c r="J16" s="323" t="str">
        <f>IF('6'!L30&lt;&gt;"",'6'!L30,"")</f>
        <v/>
      </c>
      <c r="K16" s="324" t="str">
        <f>IF('6'!M30&lt;&gt;"",'6'!M30,"")</f>
        <v/>
      </c>
      <c r="L16" s="112"/>
    </row>
    <row r="17" spans="1:12" ht="13.8" x14ac:dyDescent="0.45">
      <c r="A17" s="112"/>
      <c r="B17" s="616"/>
      <c r="C17" s="619"/>
      <c r="D17" s="622"/>
      <c r="E17" s="625"/>
      <c r="F17" s="628"/>
      <c r="G17" s="142" t="str">
        <f>IF('5'!K23&lt;&gt;"",'5'!K23,"")</f>
        <v/>
      </c>
      <c r="H17" s="323" t="str">
        <f>IF('6'!J31&lt;&gt;"",'6'!J31,"")</f>
        <v/>
      </c>
      <c r="I17" s="324" t="str">
        <f>IF('6'!K31&lt;&gt;"",'6'!K31,"")</f>
        <v/>
      </c>
      <c r="J17" s="323" t="str">
        <f>IF('6'!L31&lt;&gt;"",'6'!L31,"")</f>
        <v/>
      </c>
      <c r="K17" s="324" t="str">
        <f>IF('6'!M31&lt;&gt;"",'6'!M31,"")</f>
        <v/>
      </c>
      <c r="L17" s="112"/>
    </row>
    <row r="18" spans="1:12" ht="13.8" x14ac:dyDescent="0.45">
      <c r="A18" s="112"/>
      <c r="B18" s="616"/>
      <c r="C18" s="619"/>
      <c r="D18" s="622"/>
      <c r="E18" s="625"/>
      <c r="F18" s="628"/>
      <c r="G18" s="142" t="str">
        <f>IF('5'!L23&lt;&gt;"",'5'!L23,"")</f>
        <v/>
      </c>
      <c r="H18" s="323" t="str">
        <f>IF('6'!J32&lt;&gt;"",'6'!J32,"")</f>
        <v/>
      </c>
      <c r="I18" s="324" t="str">
        <f>IF('6'!K32&lt;&gt;"",'6'!K32,"")</f>
        <v/>
      </c>
      <c r="J18" s="323" t="str">
        <f>IF('6'!L32&lt;&gt;"",'6'!L32,"")</f>
        <v/>
      </c>
      <c r="K18" s="324" t="str">
        <f>IF('6'!M32&lt;&gt;"",'6'!M32,"")</f>
        <v/>
      </c>
      <c r="L18" s="112"/>
    </row>
    <row r="19" spans="1:12" ht="13.8" x14ac:dyDescent="0.45">
      <c r="A19" s="112"/>
      <c r="B19" s="616"/>
      <c r="C19" s="619"/>
      <c r="D19" s="622"/>
      <c r="E19" s="625"/>
      <c r="F19" s="628"/>
      <c r="G19" s="142" t="str">
        <f>IF('5'!M23&lt;&gt;"",'5'!M23,"")</f>
        <v/>
      </c>
      <c r="H19" s="323" t="str">
        <f>IF('6'!J33&lt;&gt;"",'6'!J33,"")</f>
        <v/>
      </c>
      <c r="I19" s="324" t="str">
        <f>IF('6'!K33&lt;&gt;"",'6'!K33,"")</f>
        <v/>
      </c>
      <c r="J19" s="323" t="str">
        <f>IF('6'!L33&lt;&gt;"",'6'!L33,"")</f>
        <v/>
      </c>
      <c r="K19" s="324" t="str">
        <f>IF('6'!M33&lt;&gt;"",'6'!M33,"")</f>
        <v/>
      </c>
      <c r="L19" s="112"/>
    </row>
    <row r="20" spans="1:12" ht="13.8" x14ac:dyDescent="0.45">
      <c r="A20" s="112"/>
      <c r="B20" s="616"/>
      <c r="C20" s="619"/>
      <c r="D20" s="622"/>
      <c r="E20" s="625"/>
      <c r="F20" s="628"/>
      <c r="G20" s="142" t="str">
        <f>IF('5'!N23&lt;&gt;"",'5'!N23,"")</f>
        <v/>
      </c>
      <c r="H20" s="323" t="str">
        <f>IF('6'!J34&lt;&gt;"",'6'!J34,"")</f>
        <v/>
      </c>
      <c r="I20" s="324" t="str">
        <f>IF('6'!K34&lt;&gt;"",'6'!K34,"")</f>
        <v/>
      </c>
      <c r="J20" s="323" t="str">
        <f>IF('6'!L34&lt;&gt;"",'6'!L34,"")</f>
        <v/>
      </c>
      <c r="K20" s="324" t="str">
        <f>IF('6'!M34&lt;&gt;"",'6'!M34,"")</f>
        <v/>
      </c>
      <c r="L20" s="112"/>
    </row>
    <row r="21" spans="1:12" ht="13.8" x14ac:dyDescent="0.45">
      <c r="A21" s="112"/>
      <c r="B21" s="616"/>
      <c r="C21" s="619"/>
      <c r="D21" s="622"/>
      <c r="E21" s="625"/>
      <c r="F21" s="628"/>
      <c r="G21" s="142" t="str">
        <f>IF('5'!O23&lt;&gt;"",'5'!O23,"")</f>
        <v/>
      </c>
      <c r="H21" s="323" t="str">
        <f>IF('6'!J35&lt;&gt;"",'6'!J35,"")</f>
        <v/>
      </c>
      <c r="I21" s="324" t="str">
        <f>IF('6'!K35&lt;&gt;"",'6'!K35,"")</f>
        <v/>
      </c>
      <c r="J21" s="323" t="str">
        <f>IF('6'!L35&lt;&gt;"",'6'!L35,"")</f>
        <v/>
      </c>
      <c r="K21" s="324" t="str">
        <f>IF('6'!M35&lt;&gt;"",'6'!M35,"")</f>
        <v/>
      </c>
      <c r="L21" s="112"/>
    </row>
    <row r="22" spans="1:12" ht="13.8" x14ac:dyDescent="0.45">
      <c r="A22" s="112"/>
      <c r="B22" s="616"/>
      <c r="C22" s="619"/>
      <c r="D22" s="622"/>
      <c r="E22" s="625"/>
      <c r="F22" s="628"/>
      <c r="G22" s="142" t="str">
        <f>IF('5'!P23&lt;&gt;"",'5'!P23,"")</f>
        <v/>
      </c>
      <c r="H22" s="323" t="str">
        <f>IF('6'!J36&lt;&gt;"",'6'!J36,"")</f>
        <v/>
      </c>
      <c r="I22" s="324" t="str">
        <f>IF('6'!K36&lt;&gt;"",'6'!K36,"")</f>
        <v/>
      </c>
      <c r="J22" s="323" t="str">
        <f>IF('6'!L36&lt;&gt;"",'6'!L36,"")</f>
        <v/>
      </c>
      <c r="K22" s="324" t="str">
        <f>IF('6'!M36&lt;&gt;"",'6'!M36,"")</f>
        <v/>
      </c>
      <c r="L22" s="112"/>
    </row>
    <row r="23" spans="1:12" ht="14.4" thickBot="1" x14ac:dyDescent="0.5">
      <c r="A23" s="112"/>
      <c r="B23" s="617"/>
      <c r="C23" s="620"/>
      <c r="D23" s="623"/>
      <c r="E23" s="626"/>
      <c r="F23" s="629"/>
      <c r="G23" s="325" t="str">
        <f>IF('5'!Q23&lt;&gt;"",'5'!Q23,"")</f>
        <v/>
      </c>
      <c r="H23" s="326" t="str">
        <f>IF('6'!J37&lt;&gt;"",'6'!J37,"")</f>
        <v/>
      </c>
      <c r="I23" s="327" t="str">
        <f>IF('6'!K37&lt;&gt;"",'6'!K37,"")</f>
        <v/>
      </c>
      <c r="J23" s="326" t="str">
        <f>IF('6'!L37&lt;&gt;"",'6'!L37,"")</f>
        <v/>
      </c>
      <c r="K23" s="327" t="str">
        <f>IF('6'!M37&lt;&gt;"",'6'!M37,"")</f>
        <v/>
      </c>
      <c r="L23" s="112"/>
    </row>
    <row r="24" spans="1:12" ht="13.8" x14ac:dyDescent="0.45">
      <c r="A24" s="112"/>
      <c r="B24" s="615" t="str">
        <f>IF(C24&lt;&gt;"",3,"")</f>
        <v/>
      </c>
      <c r="C24" s="618" t="str">
        <f>IF('1'!D15&lt;&gt;"",'1'!D15,"")</f>
        <v/>
      </c>
      <c r="D24" s="621" t="str">
        <f>IF('3'!G28="[選択]","","【A】"&amp;'3'!G28&amp;"（"&amp;'3'!H29&amp;"）"&amp;CHAR(10))&amp;IF('3'!I28="[選択]","","【B】"&amp;'3'!I28&amp;"（"&amp;'3'!J29&amp;"）"&amp;CHAR(10))&amp;IF('3'!K28="実施済","【C】"&amp;'3'!K28&amp;"（"&amp;'3'!L29&amp;"）"&amp;CHAR(10),"")&amp;IF('3'!M28="実施済","【D】"&amp;'3'!M28&amp;"（"&amp;'3'!N29&amp;"）"&amp;CHAR(10),"")</f>
        <v/>
      </c>
      <c r="E24" s="624" t="str">
        <f>IF('4'!G29="[選択]","","【a】"&amp;'4'!G29&amp;"（"&amp;'4'!H30&amp;"）"&amp;CHAR(10))&amp;IF('4'!I29="[選択]","","【b】"&amp;'4'!I29&amp;"（"&amp;'4'!J30&amp;"）"&amp;CHAR(10))&amp;IF('4'!K29="[選択]","","【c】"&amp;'4'!K29&amp;"（"&amp;'4'!L30&amp;"）"&amp;CHAR(10))&amp;IF('4'!M29="[選択]","","【d】"&amp;'4'!M29&amp;"（"&amp;'4'!N30&amp;"）"&amp;CHAR(10))&amp;IF('4'!O29="[選択]","","【e】"&amp;'4'!O29&amp;"（"&amp;'4'!P30&amp;"）"&amp;CHAR(10))&amp;IF('4'!Q29="[選択]","","【f】"&amp;'4'!Q29&amp;"（"&amp;'4'!R30&amp;"）"&amp;CHAR(10))&amp;IF('4'!S29="[選択]","","【g】"&amp;'4'!S29&amp;"（"&amp;'4'!T30&amp;"）"&amp;CHAR(10))&amp;IF('4'!U29="[選択]","","【h】"&amp;'4'!U29&amp;"（"&amp;'4'!V30&amp;"）")</f>
        <v/>
      </c>
      <c r="F24" s="627" t="str">
        <f>'4'!X29</f>
        <v>[選択]</v>
      </c>
      <c r="G24" s="141" t="str">
        <f>IF('5'!H28&lt;&gt;"",'5'!H28,"")</f>
        <v/>
      </c>
      <c r="H24" s="304" t="str">
        <f>IF('6'!J38&lt;&gt;"",'6'!J38,"")</f>
        <v/>
      </c>
      <c r="I24" s="305" t="str">
        <f>IF('6'!K38&lt;&gt;"",'6'!K38,"")</f>
        <v/>
      </c>
      <c r="J24" s="304" t="str">
        <f>IF('6'!L38&lt;&gt;"",'6'!L38,"")</f>
        <v/>
      </c>
      <c r="K24" s="305" t="str">
        <f>IF('6'!M38&lt;&gt;"",'6'!M38,"")</f>
        <v/>
      </c>
      <c r="L24" s="112"/>
    </row>
    <row r="25" spans="1:12" ht="13.8" x14ac:dyDescent="0.45">
      <c r="A25" s="112"/>
      <c r="B25" s="616"/>
      <c r="C25" s="619"/>
      <c r="D25" s="622"/>
      <c r="E25" s="625"/>
      <c r="F25" s="628"/>
      <c r="G25" s="142" t="str">
        <f>IF('5'!I28&lt;&gt;"",'5'!I28,"")</f>
        <v/>
      </c>
      <c r="H25" s="323" t="str">
        <f>IF('6'!J39&lt;&gt;"",'6'!J39,"")</f>
        <v/>
      </c>
      <c r="I25" s="324" t="str">
        <f>IF('6'!K39&lt;&gt;"",'6'!K39,"")</f>
        <v/>
      </c>
      <c r="J25" s="323" t="str">
        <f>IF('6'!L39&lt;&gt;"",'6'!L39,"")</f>
        <v/>
      </c>
      <c r="K25" s="324" t="str">
        <f>IF('6'!M39&lt;&gt;"",'6'!M39,"")</f>
        <v/>
      </c>
      <c r="L25" s="112"/>
    </row>
    <row r="26" spans="1:12" ht="13.8" x14ac:dyDescent="0.45">
      <c r="A26" s="112"/>
      <c r="B26" s="616"/>
      <c r="C26" s="619"/>
      <c r="D26" s="622"/>
      <c r="E26" s="625"/>
      <c r="F26" s="628"/>
      <c r="G26" s="142" t="str">
        <f>IF('5'!J28&lt;&gt;"",'5'!J28,"")</f>
        <v/>
      </c>
      <c r="H26" s="323" t="str">
        <f>IF('6'!J40&lt;&gt;"",'6'!J40,"")</f>
        <v/>
      </c>
      <c r="I26" s="324" t="str">
        <f>IF('6'!K40&lt;&gt;"",'6'!K40,"")</f>
        <v/>
      </c>
      <c r="J26" s="323" t="str">
        <f>IF('6'!L40&lt;&gt;"",'6'!L40,"")</f>
        <v/>
      </c>
      <c r="K26" s="324" t="str">
        <f>IF('6'!M40&lt;&gt;"",'6'!M40,"")</f>
        <v/>
      </c>
      <c r="L26" s="112"/>
    </row>
    <row r="27" spans="1:12" ht="13.8" x14ac:dyDescent="0.45">
      <c r="A27" s="112"/>
      <c r="B27" s="616"/>
      <c r="C27" s="619"/>
      <c r="D27" s="622"/>
      <c r="E27" s="625"/>
      <c r="F27" s="628"/>
      <c r="G27" s="142" t="str">
        <f>IF('5'!K28&lt;&gt;"",'5'!K28,"")</f>
        <v/>
      </c>
      <c r="H27" s="323" t="str">
        <f>IF('6'!J41&lt;&gt;"",'6'!J41,"")</f>
        <v/>
      </c>
      <c r="I27" s="324" t="str">
        <f>IF('6'!K41&lt;&gt;"",'6'!K41,"")</f>
        <v/>
      </c>
      <c r="J27" s="323" t="str">
        <f>IF('6'!L41&lt;&gt;"",'6'!L41,"")</f>
        <v/>
      </c>
      <c r="K27" s="324" t="str">
        <f>IF('6'!M41&lt;&gt;"",'6'!M41,"")</f>
        <v/>
      </c>
      <c r="L27" s="112"/>
    </row>
    <row r="28" spans="1:12" ht="13.8" x14ac:dyDescent="0.45">
      <c r="A28" s="112"/>
      <c r="B28" s="616"/>
      <c r="C28" s="619"/>
      <c r="D28" s="622"/>
      <c r="E28" s="625"/>
      <c r="F28" s="628"/>
      <c r="G28" s="142" t="str">
        <f>IF('5'!L28&lt;&gt;"",'5'!L28,"")</f>
        <v/>
      </c>
      <c r="H28" s="323" t="str">
        <f>IF('6'!J42&lt;&gt;"",'6'!J42,"")</f>
        <v/>
      </c>
      <c r="I28" s="324" t="str">
        <f>IF('6'!K42&lt;&gt;"",'6'!K42,"")</f>
        <v/>
      </c>
      <c r="J28" s="323" t="str">
        <f>IF('6'!L42&lt;&gt;"",'6'!L42,"")</f>
        <v/>
      </c>
      <c r="K28" s="324" t="str">
        <f>IF('6'!M42&lt;&gt;"",'6'!M42,"")</f>
        <v/>
      </c>
      <c r="L28" s="112"/>
    </row>
    <row r="29" spans="1:12" ht="13.8" x14ac:dyDescent="0.45">
      <c r="A29" s="112"/>
      <c r="B29" s="616"/>
      <c r="C29" s="619"/>
      <c r="D29" s="622"/>
      <c r="E29" s="625"/>
      <c r="F29" s="628"/>
      <c r="G29" s="142" t="str">
        <f>IF('5'!M28&lt;&gt;"",'5'!M28,"")</f>
        <v/>
      </c>
      <c r="H29" s="323" t="str">
        <f>IF('6'!J43&lt;&gt;"",'6'!J43,"")</f>
        <v/>
      </c>
      <c r="I29" s="324" t="str">
        <f>IF('6'!K43&lt;&gt;"",'6'!K43,"")</f>
        <v/>
      </c>
      <c r="J29" s="323" t="str">
        <f>IF('6'!L43&lt;&gt;"",'6'!L43,"")</f>
        <v/>
      </c>
      <c r="K29" s="324" t="str">
        <f>IF('6'!M43&lt;&gt;"",'6'!M43,"")</f>
        <v/>
      </c>
      <c r="L29" s="112"/>
    </row>
    <row r="30" spans="1:12" ht="13.8" x14ac:dyDescent="0.45">
      <c r="A30" s="112"/>
      <c r="B30" s="616"/>
      <c r="C30" s="619"/>
      <c r="D30" s="622"/>
      <c r="E30" s="625"/>
      <c r="F30" s="628"/>
      <c r="G30" s="142" t="str">
        <f>IF('5'!N28&lt;&gt;"",'5'!N28,"")</f>
        <v/>
      </c>
      <c r="H30" s="323" t="str">
        <f>IF('6'!J44&lt;&gt;"",'6'!J44,"")</f>
        <v/>
      </c>
      <c r="I30" s="324" t="str">
        <f>IF('6'!K44&lt;&gt;"",'6'!K44,"")</f>
        <v/>
      </c>
      <c r="J30" s="323" t="str">
        <f>IF('6'!L44&lt;&gt;"",'6'!L44,"")</f>
        <v/>
      </c>
      <c r="K30" s="324" t="str">
        <f>IF('6'!M44&lt;&gt;"",'6'!M44,"")</f>
        <v/>
      </c>
      <c r="L30" s="112"/>
    </row>
    <row r="31" spans="1:12" ht="13.8" x14ac:dyDescent="0.45">
      <c r="A31" s="112"/>
      <c r="B31" s="616"/>
      <c r="C31" s="619"/>
      <c r="D31" s="622"/>
      <c r="E31" s="625"/>
      <c r="F31" s="628"/>
      <c r="G31" s="142" t="str">
        <f>IF('5'!O28&lt;&gt;"",'5'!O28,"")</f>
        <v/>
      </c>
      <c r="H31" s="323" t="str">
        <f>IF('6'!J45&lt;&gt;"",'6'!J45,"")</f>
        <v/>
      </c>
      <c r="I31" s="324" t="str">
        <f>IF('6'!K45&lt;&gt;"",'6'!K45,"")</f>
        <v/>
      </c>
      <c r="J31" s="323" t="str">
        <f>IF('6'!L45&lt;&gt;"",'6'!L45,"")</f>
        <v/>
      </c>
      <c r="K31" s="324" t="str">
        <f>IF('6'!M45&lt;&gt;"",'6'!M45,"")</f>
        <v/>
      </c>
      <c r="L31" s="112"/>
    </row>
    <row r="32" spans="1:12" ht="13.8" x14ac:dyDescent="0.45">
      <c r="A32" s="112"/>
      <c r="B32" s="616"/>
      <c r="C32" s="619"/>
      <c r="D32" s="622"/>
      <c r="E32" s="625"/>
      <c r="F32" s="628"/>
      <c r="G32" s="142" t="str">
        <f>IF('5'!P28&lt;&gt;"",'5'!P28,"")</f>
        <v/>
      </c>
      <c r="H32" s="323" t="str">
        <f>IF('6'!J46&lt;&gt;"",'6'!J46,"")</f>
        <v/>
      </c>
      <c r="I32" s="324" t="str">
        <f>IF('6'!K46&lt;&gt;"",'6'!K46,"")</f>
        <v/>
      </c>
      <c r="J32" s="323" t="str">
        <f>IF('6'!L46&lt;&gt;"",'6'!L46,"")</f>
        <v/>
      </c>
      <c r="K32" s="324" t="str">
        <f>IF('6'!M46&lt;&gt;"",'6'!M46,"")</f>
        <v/>
      </c>
      <c r="L32" s="112"/>
    </row>
    <row r="33" spans="1:12" ht="14.4" thickBot="1" x14ac:dyDescent="0.5">
      <c r="A33" s="112"/>
      <c r="B33" s="617"/>
      <c r="C33" s="620"/>
      <c r="D33" s="623"/>
      <c r="E33" s="626"/>
      <c r="F33" s="629"/>
      <c r="G33" s="325" t="str">
        <f>IF('5'!Q28&lt;&gt;"",'5'!Q28,"")</f>
        <v/>
      </c>
      <c r="H33" s="326" t="str">
        <f>IF('6'!J47&lt;&gt;"",'6'!J47,"")</f>
        <v/>
      </c>
      <c r="I33" s="327" t="str">
        <f>IF('6'!K47&lt;&gt;"",'6'!K47,"")</f>
        <v/>
      </c>
      <c r="J33" s="326" t="str">
        <f>IF('6'!L47&lt;&gt;"",'6'!L47,"")</f>
        <v/>
      </c>
      <c r="K33" s="327" t="str">
        <f>IF('6'!M47&lt;&gt;"",'6'!M47,"")</f>
        <v/>
      </c>
      <c r="L33" s="112"/>
    </row>
    <row r="34" spans="1:12" ht="13.8" x14ac:dyDescent="0.45">
      <c r="A34" s="112"/>
      <c r="B34" s="615" t="str">
        <f>IF(C34&lt;&gt;"",4,"")</f>
        <v/>
      </c>
      <c r="C34" s="618" t="str">
        <f>IF('1'!D16&lt;&gt;"",'1'!D16,"")</f>
        <v/>
      </c>
      <c r="D34" s="621" t="str">
        <f>IF('3'!G33="[選択]","","【A】"&amp;'3'!G33&amp;"（"&amp;'3'!H34&amp;"）"&amp;CHAR(10))&amp;IF('3'!I33="[選択]","","【B】"&amp;'3'!I33&amp;"（"&amp;'3'!J34&amp;"）"&amp;CHAR(10))&amp;IF('3'!K33="実施済","【C】"&amp;'3'!K33&amp;"（"&amp;'3'!L34&amp;"）"&amp;CHAR(10),"")&amp;IF('3'!M33="実施済","【D】"&amp;'3'!M33&amp;"（"&amp;'3'!N34&amp;"）"&amp;CHAR(10),"")</f>
        <v/>
      </c>
      <c r="E34" s="624" t="str">
        <f>IF('4'!G34="[選択]","","【a】"&amp;'4'!G34&amp;"（"&amp;'4'!H35&amp;"）"&amp;CHAR(10))&amp;IF('4'!I34="[選択]","","【b】"&amp;'4'!I34&amp;"（"&amp;'4'!J35&amp;"）"&amp;CHAR(10))&amp;IF('4'!K34="[選択]","","【c】"&amp;'4'!K34&amp;"（"&amp;'4'!L35&amp;"）"&amp;CHAR(10))&amp;IF('4'!M34="[選択]","","【d】"&amp;'4'!M34&amp;"（"&amp;'4'!N35&amp;"）"&amp;CHAR(10))&amp;IF('4'!O34="[選択]","","【e】"&amp;'4'!O34&amp;"（"&amp;'4'!P35&amp;"）"&amp;CHAR(10))&amp;IF('4'!Q34="[選択]","","【f】"&amp;'4'!Q34&amp;"（"&amp;'4'!R35&amp;"）"&amp;CHAR(10))&amp;IF('4'!S34="[選択]","","【g】"&amp;'4'!S34&amp;"（"&amp;'4'!T35&amp;"）"&amp;CHAR(10))&amp;IF('4'!U34="[選択]","","【h】"&amp;'4'!U34&amp;"（"&amp;'4'!V35&amp;"）")</f>
        <v/>
      </c>
      <c r="F34" s="627" t="str">
        <f>'4'!X34</f>
        <v>[選択]</v>
      </c>
      <c r="G34" s="141" t="str">
        <f>IF('5'!H33&lt;&gt;"",'5'!H33,"")</f>
        <v/>
      </c>
      <c r="H34" s="304" t="str">
        <f>IF('6'!J48&lt;&gt;"",'6'!J48,"")</f>
        <v/>
      </c>
      <c r="I34" s="305" t="str">
        <f>IF('6'!K48&lt;&gt;"",'6'!K48,"")</f>
        <v/>
      </c>
      <c r="J34" s="304" t="str">
        <f>IF('6'!L48&lt;&gt;"",'6'!L48,"")</f>
        <v/>
      </c>
      <c r="K34" s="305" t="str">
        <f>IF('6'!M48&lt;&gt;"",'6'!M48,"")</f>
        <v/>
      </c>
      <c r="L34" s="112"/>
    </row>
    <row r="35" spans="1:12" ht="13.8" x14ac:dyDescent="0.45">
      <c r="A35" s="112"/>
      <c r="B35" s="616"/>
      <c r="C35" s="619"/>
      <c r="D35" s="622"/>
      <c r="E35" s="625"/>
      <c r="F35" s="628"/>
      <c r="G35" s="142" t="str">
        <f>IF('5'!I33&lt;&gt;"",'5'!I33,"")</f>
        <v/>
      </c>
      <c r="H35" s="323" t="str">
        <f>IF('6'!J49&lt;&gt;"",'6'!J49,"")</f>
        <v/>
      </c>
      <c r="I35" s="324" t="str">
        <f>IF('6'!K49&lt;&gt;"",'6'!K49,"")</f>
        <v/>
      </c>
      <c r="J35" s="323" t="str">
        <f>IF('6'!L49&lt;&gt;"",'6'!L49,"")</f>
        <v/>
      </c>
      <c r="K35" s="324" t="str">
        <f>IF('6'!M49&lt;&gt;"",'6'!M49,"")</f>
        <v/>
      </c>
      <c r="L35" s="112"/>
    </row>
    <row r="36" spans="1:12" ht="13.8" x14ac:dyDescent="0.45">
      <c r="A36" s="112"/>
      <c r="B36" s="616"/>
      <c r="C36" s="619"/>
      <c r="D36" s="622"/>
      <c r="E36" s="625"/>
      <c r="F36" s="628"/>
      <c r="G36" s="142" t="str">
        <f>IF('5'!J33&lt;&gt;"",'5'!J33,"")</f>
        <v/>
      </c>
      <c r="H36" s="323" t="str">
        <f>IF('6'!J50&lt;&gt;"",'6'!J50,"")</f>
        <v/>
      </c>
      <c r="I36" s="324" t="str">
        <f>IF('6'!K50&lt;&gt;"",'6'!K50,"")</f>
        <v/>
      </c>
      <c r="J36" s="323" t="str">
        <f>IF('6'!L50&lt;&gt;"",'6'!L50,"")</f>
        <v/>
      </c>
      <c r="K36" s="324" t="str">
        <f>IF('6'!M50&lt;&gt;"",'6'!M50,"")</f>
        <v/>
      </c>
      <c r="L36" s="112"/>
    </row>
    <row r="37" spans="1:12" ht="13.8" x14ac:dyDescent="0.45">
      <c r="A37" s="112"/>
      <c r="B37" s="616"/>
      <c r="C37" s="619"/>
      <c r="D37" s="622"/>
      <c r="E37" s="625"/>
      <c r="F37" s="628"/>
      <c r="G37" s="142" t="str">
        <f>IF('5'!K33&lt;&gt;"",'5'!K33,"")</f>
        <v/>
      </c>
      <c r="H37" s="323" t="str">
        <f>IF('6'!J51&lt;&gt;"",'6'!J51,"")</f>
        <v/>
      </c>
      <c r="I37" s="324" t="str">
        <f>IF('6'!K51&lt;&gt;"",'6'!K51,"")</f>
        <v/>
      </c>
      <c r="J37" s="323" t="str">
        <f>IF('6'!L51&lt;&gt;"",'6'!L51,"")</f>
        <v/>
      </c>
      <c r="K37" s="324" t="str">
        <f>IF('6'!M51&lt;&gt;"",'6'!M51,"")</f>
        <v/>
      </c>
      <c r="L37" s="112"/>
    </row>
    <row r="38" spans="1:12" ht="13.8" x14ac:dyDescent="0.45">
      <c r="A38" s="112"/>
      <c r="B38" s="616"/>
      <c r="C38" s="619"/>
      <c r="D38" s="622"/>
      <c r="E38" s="625"/>
      <c r="F38" s="628"/>
      <c r="G38" s="142" t="str">
        <f>IF('5'!L33&lt;&gt;"",'5'!L33,"")</f>
        <v/>
      </c>
      <c r="H38" s="323" t="str">
        <f>IF('6'!J52&lt;&gt;"",'6'!J52,"")</f>
        <v/>
      </c>
      <c r="I38" s="324" t="str">
        <f>IF('6'!K52&lt;&gt;"",'6'!K52,"")</f>
        <v/>
      </c>
      <c r="J38" s="323" t="str">
        <f>IF('6'!L52&lt;&gt;"",'6'!L52,"")</f>
        <v/>
      </c>
      <c r="K38" s="324" t="str">
        <f>IF('6'!M52&lt;&gt;"",'6'!M52,"")</f>
        <v/>
      </c>
      <c r="L38" s="112"/>
    </row>
    <row r="39" spans="1:12" ht="13.8" x14ac:dyDescent="0.45">
      <c r="A39" s="112"/>
      <c r="B39" s="616"/>
      <c r="C39" s="619"/>
      <c r="D39" s="622"/>
      <c r="E39" s="625"/>
      <c r="F39" s="628"/>
      <c r="G39" s="142" t="str">
        <f>IF('5'!M33&lt;&gt;"",'5'!M33,"")</f>
        <v/>
      </c>
      <c r="H39" s="323" t="str">
        <f>IF('6'!J53&lt;&gt;"",'6'!J53,"")</f>
        <v/>
      </c>
      <c r="I39" s="324" t="str">
        <f>IF('6'!K53&lt;&gt;"",'6'!K53,"")</f>
        <v/>
      </c>
      <c r="J39" s="323" t="str">
        <f>IF('6'!L53&lt;&gt;"",'6'!L53,"")</f>
        <v/>
      </c>
      <c r="K39" s="324" t="str">
        <f>IF('6'!M53&lt;&gt;"",'6'!M53,"")</f>
        <v/>
      </c>
      <c r="L39" s="112"/>
    </row>
    <row r="40" spans="1:12" ht="13.8" x14ac:dyDescent="0.45">
      <c r="A40" s="112"/>
      <c r="B40" s="616"/>
      <c r="C40" s="619"/>
      <c r="D40" s="622"/>
      <c r="E40" s="625"/>
      <c r="F40" s="628"/>
      <c r="G40" s="142" t="str">
        <f>IF('5'!N33&lt;&gt;"",'5'!N33,"")</f>
        <v/>
      </c>
      <c r="H40" s="323" t="str">
        <f>IF('6'!J54&lt;&gt;"",'6'!J54,"")</f>
        <v/>
      </c>
      <c r="I40" s="324" t="str">
        <f>IF('6'!K54&lt;&gt;"",'6'!K54,"")</f>
        <v/>
      </c>
      <c r="J40" s="323" t="str">
        <f>IF('6'!L54&lt;&gt;"",'6'!L54,"")</f>
        <v/>
      </c>
      <c r="K40" s="324" t="str">
        <f>IF('6'!M54&lt;&gt;"",'6'!M54,"")</f>
        <v/>
      </c>
      <c r="L40" s="112"/>
    </row>
    <row r="41" spans="1:12" ht="13.8" x14ac:dyDescent="0.45">
      <c r="A41" s="112"/>
      <c r="B41" s="616"/>
      <c r="C41" s="619"/>
      <c r="D41" s="622"/>
      <c r="E41" s="625"/>
      <c r="F41" s="628"/>
      <c r="G41" s="142" t="str">
        <f>IF('5'!O33&lt;&gt;"",'5'!O33,"")</f>
        <v/>
      </c>
      <c r="H41" s="323" t="str">
        <f>IF('6'!J55&lt;&gt;"",'6'!J55,"")</f>
        <v/>
      </c>
      <c r="I41" s="324" t="str">
        <f>IF('6'!K55&lt;&gt;"",'6'!K55,"")</f>
        <v/>
      </c>
      <c r="J41" s="323" t="str">
        <f>IF('6'!L55&lt;&gt;"",'6'!L55,"")</f>
        <v/>
      </c>
      <c r="K41" s="324" t="str">
        <f>IF('6'!M55&lt;&gt;"",'6'!M55,"")</f>
        <v/>
      </c>
      <c r="L41" s="112"/>
    </row>
    <row r="42" spans="1:12" ht="13.8" x14ac:dyDescent="0.45">
      <c r="A42" s="112"/>
      <c r="B42" s="616"/>
      <c r="C42" s="619"/>
      <c r="D42" s="622"/>
      <c r="E42" s="625"/>
      <c r="F42" s="628"/>
      <c r="G42" s="142" t="str">
        <f>IF('5'!P33&lt;&gt;"",'5'!P33,"")</f>
        <v/>
      </c>
      <c r="H42" s="323" t="str">
        <f>IF('6'!J56&lt;&gt;"",'6'!J56,"")</f>
        <v/>
      </c>
      <c r="I42" s="324" t="str">
        <f>IF('6'!K56&lt;&gt;"",'6'!K56,"")</f>
        <v/>
      </c>
      <c r="J42" s="323" t="str">
        <f>IF('6'!L56&lt;&gt;"",'6'!L56,"")</f>
        <v/>
      </c>
      <c r="K42" s="324" t="str">
        <f>IF('6'!M56&lt;&gt;"",'6'!M56,"")</f>
        <v/>
      </c>
      <c r="L42" s="112"/>
    </row>
    <row r="43" spans="1:12" ht="14.4" thickBot="1" x14ac:dyDescent="0.5">
      <c r="A43" s="112"/>
      <c r="B43" s="617"/>
      <c r="C43" s="620"/>
      <c r="D43" s="623"/>
      <c r="E43" s="626"/>
      <c r="F43" s="629"/>
      <c r="G43" s="325" t="str">
        <f>IF('5'!Q33&lt;&gt;"",'5'!Q33,"")</f>
        <v/>
      </c>
      <c r="H43" s="326" t="str">
        <f>IF('6'!J57&lt;&gt;"",'6'!J57,"")</f>
        <v/>
      </c>
      <c r="I43" s="327" t="str">
        <f>IF('6'!K57&lt;&gt;"",'6'!K57,"")</f>
        <v/>
      </c>
      <c r="J43" s="326" t="str">
        <f>IF('6'!L57&lt;&gt;"",'6'!L57,"")</f>
        <v/>
      </c>
      <c r="K43" s="327" t="str">
        <f>IF('6'!M57&lt;&gt;"",'6'!M57,"")</f>
        <v/>
      </c>
      <c r="L43" s="112"/>
    </row>
    <row r="44" spans="1:12" ht="13.8" x14ac:dyDescent="0.45">
      <c r="A44" s="112"/>
      <c r="B44" s="615" t="str">
        <f>IF(C44&lt;&gt;"",5,"")</f>
        <v/>
      </c>
      <c r="C44" s="618" t="str">
        <f>IF('1'!D17&lt;&gt;"",'1'!D17,"")</f>
        <v/>
      </c>
      <c r="D44" s="621" t="str">
        <f>IF('3'!G38="[選択]","","【A】"&amp;'3'!G38&amp;"（"&amp;'3'!H39&amp;"）"&amp;CHAR(10))&amp;IF('3'!I38="[選択]","","【B】"&amp;'3'!I38&amp;"（"&amp;'3'!J39&amp;"）"&amp;CHAR(10))&amp;IF('3'!K38="実施済","【C】"&amp;'3'!K38&amp;"（"&amp;'3'!L39&amp;"）"&amp;CHAR(10),"")&amp;IF('3'!M38="実施済","【D】"&amp;'3'!M38&amp;"（"&amp;'3'!N39&amp;"）"&amp;CHAR(10),"")</f>
        <v/>
      </c>
      <c r="E44" s="624" t="str">
        <f>IF('4'!G39="[選択]","","【a】"&amp;'4'!G39&amp;"（"&amp;'4'!H40&amp;"）"&amp;CHAR(10))&amp;IF('4'!I39="[選択]","","【b】"&amp;'4'!I39&amp;"（"&amp;'4'!J40&amp;"）"&amp;CHAR(10))&amp;IF('4'!K39="[選択]","","【c】"&amp;'4'!K39&amp;"（"&amp;'4'!L40&amp;"）"&amp;CHAR(10))&amp;IF('4'!M39="[選択]","","【d】"&amp;'4'!M39&amp;"（"&amp;'4'!N40&amp;"）"&amp;CHAR(10))&amp;IF('4'!O39="[選択]","","【e】"&amp;'4'!O39&amp;"（"&amp;'4'!P40&amp;"）"&amp;CHAR(10))&amp;IF('4'!Q39="[選択]","","【f】"&amp;'4'!Q39&amp;"（"&amp;'4'!R40&amp;"）"&amp;CHAR(10))&amp;IF('4'!S39="[選択]","","【g】"&amp;'4'!S39&amp;"（"&amp;'4'!T40&amp;"）"&amp;CHAR(10))&amp;IF('4'!U39="[選択]","","【h】"&amp;'4'!U39&amp;"（"&amp;'4'!V40&amp;"）")</f>
        <v/>
      </c>
      <c r="F44" s="627" t="str">
        <f>'4'!X39</f>
        <v>[選択]</v>
      </c>
      <c r="G44" s="141" t="str">
        <f>IF('5'!H38&lt;&gt;"",'5'!H38,"")</f>
        <v/>
      </c>
      <c r="H44" s="304" t="str">
        <f>IF('6'!J58&lt;&gt;"",'6'!J58,"")</f>
        <v/>
      </c>
      <c r="I44" s="305" t="str">
        <f>IF('6'!K58&lt;&gt;"",'6'!K58,"")</f>
        <v/>
      </c>
      <c r="J44" s="304" t="str">
        <f>IF('6'!L58&lt;&gt;"",'6'!L58,"")</f>
        <v/>
      </c>
      <c r="K44" s="305" t="str">
        <f>IF('6'!M58&lt;&gt;"",'6'!M58,"")</f>
        <v/>
      </c>
      <c r="L44" s="112"/>
    </row>
    <row r="45" spans="1:12" ht="13.8" x14ac:dyDescent="0.45">
      <c r="A45" s="112"/>
      <c r="B45" s="616"/>
      <c r="C45" s="619"/>
      <c r="D45" s="622"/>
      <c r="E45" s="625"/>
      <c r="F45" s="628"/>
      <c r="G45" s="142" t="str">
        <f>IF('5'!I38&lt;&gt;"",'5'!I38,"")</f>
        <v/>
      </c>
      <c r="H45" s="323" t="str">
        <f>IF('6'!J59&lt;&gt;"",'6'!J59,"")</f>
        <v/>
      </c>
      <c r="I45" s="324" t="str">
        <f>IF('6'!K59&lt;&gt;"",'6'!K59,"")</f>
        <v/>
      </c>
      <c r="J45" s="323" t="str">
        <f>IF('6'!L59&lt;&gt;"",'6'!L59,"")</f>
        <v/>
      </c>
      <c r="K45" s="324" t="str">
        <f>IF('6'!M59&lt;&gt;"",'6'!M59,"")</f>
        <v/>
      </c>
      <c r="L45" s="112"/>
    </row>
    <row r="46" spans="1:12" ht="13.8" x14ac:dyDescent="0.45">
      <c r="A46" s="112"/>
      <c r="B46" s="616"/>
      <c r="C46" s="619"/>
      <c r="D46" s="622"/>
      <c r="E46" s="625"/>
      <c r="F46" s="628"/>
      <c r="G46" s="142" t="str">
        <f>IF('5'!J38&lt;&gt;"",'5'!J38,"")</f>
        <v/>
      </c>
      <c r="H46" s="323" t="str">
        <f>IF('6'!J60&lt;&gt;"",'6'!J60,"")</f>
        <v/>
      </c>
      <c r="I46" s="324" t="str">
        <f>IF('6'!K60&lt;&gt;"",'6'!K60,"")</f>
        <v/>
      </c>
      <c r="J46" s="323" t="str">
        <f>IF('6'!L60&lt;&gt;"",'6'!L60,"")</f>
        <v/>
      </c>
      <c r="K46" s="324" t="str">
        <f>IF('6'!M60&lt;&gt;"",'6'!M60,"")</f>
        <v/>
      </c>
      <c r="L46" s="112"/>
    </row>
    <row r="47" spans="1:12" ht="13.8" x14ac:dyDescent="0.45">
      <c r="A47" s="112"/>
      <c r="B47" s="616"/>
      <c r="C47" s="619"/>
      <c r="D47" s="622"/>
      <c r="E47" s="625"/>
      <c r="F47" s="628"/>
      <c r="G47" s="142" t="str">
        <f>IF('5'!K38&lt;&gt;"",'5'!K38,"")</f>
        <v/>
      </c>
      <c r="H47" s="323" t="str">
        <f>IF('6'!J61&lt;&gt;"",'6'!J61,"")</f>
        <v/>
      </c>
      <c r="I47" s="324" t="str">
        <f>IF('6'!K61&lt;&gt;"",'6'!K61,"")</f>
        <v/>
      </c>
      <c r="J47" s="323" t="str">
        <f>IF('6'!L61&lt;&gt;"",'6'!L61,"")</f>
        <v/>
      </c>
      <c r="K47" s="324" t="str">
        <f>IF('6'!M61&lt;&gt;"",'6'!M61,"")</f>
        <v/>
      </c>
      <c r="L47" s="112"/>
    </row>
    <row r="48" spans="1:12" ht="13.8" x14ac:dyDescent="0.45">
      <c r="A48" s="112"/>
      <c r="B48" s="616"/>
      <c r="C48" s="619"/>
      <c r="D48" s="622"/>
      <c r="E48" s="625"/>
      <c r="F48" s="628"/>
      <c r="G48" s="142" t="str">
        <f>IF('5'!L38&lt;&gt;"",'5'!L38,"")</f>
        <v/>
      </c>
      <c r="H48" s="323" t="str">
        <f>IF('6'!J62&lt;&gt;"",'6'!J62,"")</f>
        <v/>
      </c>
      <c r="I48" s="324" t="str">
        <f>IF('6'!K62&lt;&gt;"",'6'!K62,"")</f>
        <v/>
      </c>
      <c r="J48" s="323" t="str">
        <f>IF('6'!L62&lt;&gt;"",'6'!L62,"")</f>
        <v/>
      </c>
      <c r="K48" s="324" t="str">
        <f>IF('6'!M62&lt;&gt;"",'6'!M62,"")</f>
        <v/>
      </c>
      <c r="L48" s="112"/>
    </row>
    <row r="49" spans="1:12" ht="13.8" x14ac:dyDescent="0.45">
      <c r="A49" s="112"/>
      <c r="B49" s="616"/>
      <c r="C49" s="619"/>
      <c r="D49" s="622"/>
      <c r="E49" s="625"/>
      <c r="F49" s="628"/>
      <c r="G49" s="142" t="str">
        <f>IF('5'!M38&lt;&gt;"",'5'!M38,"")</f>
        <v/>
      </c>
      <c r="H49" s="323" t="str">
        <f>IF('6'!J63&lt;&gt;"",'6'!J63,"")</f>
        <v/>
      </c>
      <c r="I49" s="324" t="str">
        <f>IF('6'!K63&lt;&gt;"",'6'!K63,"")</f>
        <v/>
      </c>
      <c r="J49" s="323" t="str">
        <f>IF('6'!L63&lt;&gt;"",'6'!L63,"")</f>
        <v/>
      </c>
      <c r="K49" s="324" t="str">
        <f>IF('6'!M63&lt;&gt;"",'6'!M63,"")</f>
        <v/>
      </c>
      <c r="L49" s="112"/>
    </row>
    <row r="50" spans="1:12" ht="13.8" x14ac:dyDescent="0.45">
      <c r="A50" s="112"/>
      <c r="B50" s="616"/>
      <c r="C50" s="619"/>
      <c r="D50" s="622"/>
      <c r="E50" s="625"/>
      <c r="F50" s="628"/>
      <c r="G50" s="142" t="str">
        <f>IF('5'!N38&lt;&gt;"",'5'!N38,"")</f>
        <v/>
      </c>
      <c r="H50" s="323" t="str">
        <f>IF('6'!J64&lt;&gt;"",'6'!J64,"")</f>
        <v/>
      </c>
      <c r="I50" s="324" t="str">
        <f>IF('6'!K64&lt;&gt;"",'6'!K64,"")</f>
        <v/>
      </c>
      <c r="J50" s="323" t="str">
        <f>IF('6'!L64&lt;&gt;"",'6'!L64,"")</f>
        <v/>
      </c>
      <c r="K50" s="324" t="str">
        <f>IF('6'!M64&lt;&gt;"",'6'!M64,"")</f>
        <v/>
      </c>
      <c r="L50" s="112"/>
    </row>
    <row r="51" spans="1:12" ht="13.8" x14ac:dyDescent="0.45">
      <c r="A51" s="112"/>
      <c r="B51" s="616"/>
      <c r="C51" s="619"/>
      <c r="D51" s="622"/>
      <c r="E51" s="625"/>
      <c r="F51" s="628"/>
      <c r="G51" s="142" t="str">
        <f>IF('5'!O38&lt;&gt;"",'5'!O38,"")</f>
        <v/>
      </c>
      <c r="H51" s="323" t="str">
        <f>IF('6'!J65&lt;&gt;"",'6'!J65,"")</f>
        <v/>
      </c>
      <c r="I51" s="324" t="str">
        <f>IF('6'!K65&lt;&gt;"",'6'!K65,"")</f>
        <v/>
      </c>
      <c r="J51" s="323" t="str">
        <f>IF('6'!L65&lt;&gt;"",'6'!L65,"")</f>
        <v/>
      </c>
      <c r="K51" s="324" t="str">
        <f>IF('6'!M65&lt;&gt;"",'6'!M65,"")</f>
        <v/>
      </c>
      <c r="L51" s="112"/>
    </row>
    <row r="52" spans="1:12" ht="13.8" x14ac:dyDescent="0.45">
      <c r="A52" s="112"/>
      <c r="B52" s="616"/>
      <c r="C52" s="619"/>
      <c r="D52" s="622"/>
      <c r="E52" s="625"/>
      <c r="F52" s="628"/>
      <c r="G52" s="142" t="str">
        <f>IF('5'!P38&lt;&gt;"",'5'!P38,"")</f>
        <v/>
      </c>
      <c r="H52" s="323" t="str">
        <f>IF('6'!J66&lt;&gt;"",'6'!J66,"")</f>
        <v/>
      </c>
      <c r="I52" s="324" t="str">
        <f>IF('6'!K66&lt;&gt;"",'6'!K66,"")</f>
        <v/>
      </c>
      <c r="J52" s="323" t="str">
        <f>IF('6'!L66&lt;&gt;"",'6'!L66,"")</f>
        <v/>
      </c>
      <c r="K52" s="324" t="str">
        <f>IF('6'!M66&lt;&gt;"",'6'!M66,"")</f>
        <v/>
      </c>
      <c r="L52" s="112"/>
    </row>
    <row r="53" spans="1:12" ht="14.4" thickBot="1" x14ac:dyDescent="0.5">
      <c r="A53" s="112"/>
      <c r="B53" s="617"/>
      <c r="C53" s="620"/>
      <c r="D53" s="623"/>
      <c r="E53" s="626"/>
      <c r="F53" s="629"/>
      <c r="G53" s="325" t="str">
        <f>IF('5'!Q38&lt;&gt;"",'5'!Q38,"")</f>
        <v/>
      </c>
      <c r="H53" s="326" t="str">
        <f>IF('6'!J67&lt;&gt;"",'6'!J67,"")</f>
        <v/>
      </c>
      <c r="I53" s="327" t="str">
        <f>IF('6'!K67&lt;&gt;"",'6'!K67,"")</f>
        <v/>
      </c>
      <c r="J53" s="326" t="str">
        <f>IF('6'!L67&lt;&gt;"",'6'!L67,"")</f>
        <v/>
      </c>
      <c r="K53" s="327" t="str">
        <f>IF('6'!M67&lt;&gt;"",'6'!M67,"")</f>
        <v/>
      </c>
      <c r="L53" s="112"/>
    </row>
    <row r="54" spans="1:12" ht="13.8" x14ac:dyDescent="0.45">
      <c r="A54" s="112"/>
      <c r="B54" s="615" t="str">
        <f>IF(C54&lt;&gt;"",6,"")</f>
        <v/>
      </c>
      <c r="C54" s="618" t="str">
        <f>IF('1'!D18&lt;&gt;"",'1'!D18,"")</f>
        <v/>
      </c>
      <c r="D54" s="621" t="str">
        <f>IF('3'!G43="[選択]","","【A】"&amp;'3'!G43&amp;"（"&amp;'3'!H44&amp;"）"&amp;CHAR(10))&amp;IF('3'!I43="[選択]","","【B】"&amp;'3'!I43&amp;"（"&amp;'3'!J44&amp;"）"&amp;CHAR(10))&amp;IF('3'!K43="実施済","【C】"&amp;'3'!K43&amp;"（"&amp;'3'!L44&amp;"）"&amp;CHAR(10),"")&amp;IF('3'!M43="実施済","【D】"&amp;'3'!M43&amp;"（"&amp;'3'!N44&amp;"）"&amp;CHAR(10),"")</f>
        <v/>
      </c>
      <c r="E54" s="624" t="str">
        <f>IF('4'!G44="[選択]","","【a】"&amp;'4'!G44&amp;"（"&amp;'4'!H45&amp;"）"&amp;CHAR(10))&amp;IF('4'!I44="[選択]","","【b】"&amp;'4'!I44&amp;"（"&amp;'4'!J45&amp;"）"&amp;CHAR(10))&amp;IF('4'!K44="[選択]","","【c】"&amp;'4'!K44&amp;"（"&amp;'4'!L45&amp;"）"&amp;CHAR(10))&amp;IF('4'!M44="[選択]","","【d】"&amp;'4'!M44&amp;"（"&amp;'4'!N45&amp;"）"&amp;CHAR(10))&amp;IF('4'!O44="[選択]","","【e】"&amp;'4'!O44&amp;"（"&amp;'4'!P45&amp;"）"&amp;CHAR(10))&amp;IF('4'!Q44="[選択]","","【f】"&amp;'4'!Q44&amp;"（"&amp;'4'!R45&amp;"）"&amp;CHAR(10))&amp;IF('4'!S44="[選択]","","【g】"&amp;'4'!S44&amp;"（"&amp;'4'!T45&amp;"）"&amp;CHAR(10))&amp;IF('4'!U44="[選択]","","【h】"&amp;'4'!U44&amp;"（"&amp;'4'!V45&amp;"）")</f>
        <v/>
      </c>
      <c r="F54" s="627" t="str">
        <f>'4'!X44</f>
        <v>[選択]</v>
      </c>
      <c r="G54" s="141" t="str">
        <f>IF('5'!H43&lt;&gt;"",'5'!H43,"")</f>
        <v/>
      </c>
      <c r="H54" s="304" t="str">
        <f>IF('6'!J68&lt;&gt;"",'6'!J68,"")</f>
        <v/>
      </c>
      <c r="I54" s="305" t="str">
        <f>IF('6'!K68&lt;&gt;"",'6'!K68,"")</f>
        <v/>
      </c>
      <c r="J54" s="304" t="str">
        <f>IF('6'!L68&lt;&gt;"",'6'!L68,"")</f>
        <v/>
      </c>
      <c r="K54" s="305" t="str">
        <f>IF('6'!M68&lt;&gt;"",'6'!M68,"")</f>
        <v/>
      </c>
      <c r="L54" s="112"/>
    </row>
    <row r="55" spans="1:12" ht="13.8" x14ac:dyDescent="0.45">
      <c r="A55" s="112"/>
      <c r="B55" s="616"/>
      <c r="C55" s="619"/>
      <c r="D55" s="622"/>
      <c r="E55" s="625"/>
      <c r="F55" s="628"/>
      <c r="G55" s="142" t="str">
        <f>IF('5'!I43&lt;&gt;"",'5'!I43,"")</f>
        <v/>
      </c>
      <c r="H55" s="323" t="str">
        <f>IF('6'!J69&lt;&gt;"",'6'!J69,"")</f>
        <v/>
      </c>
      <c r="I55" s="324" t="str">
        <f>IF('6'!K69&lt;&gt;"",'6'!K69,"")</f>
        <v/>
      </c>
      <c r="J55" s="323" t="str">
        <f>IF('6'!L69&lt;&gt;"",'6'!L69,"")</f>
        <v/>
      </c>
      <c r="K55" s="324" t="str">
        <f>IF('6'!M69&lt;&gt;"",'6'!M69,"")</f>
        <v/>
      </c>
      <c r="L55" s="112"/>
    </row>
    <row r="56" spans="1:12" ht="13.8" x14ac:dyDescent="0.45">
      <c r="A56" s="112"/>
      <c r="B56" s="616"/>
      <c r="C56" s="619"/>
      <c r="D56" s="622"/>
      <c r="E56" s="625"/>
      <c r="F56" s="628"/>
      <c r="G56" s="142" t="str">
        <f>IF('5'!J43&lt;&gt;"",'5'!J43,"")</f>
        <v/>
      </c>
      <c r="H56" s="323" t="str">
        <f>IF('6'!J70&lt;&gt;"",'6'!J70,"")</f>
        <v/>
      </c>
      <c r="I56" s="324" t="str">
        <f>IF('6'!K70&lt;&gt;"",'6'!K70,"")</f>
        <v/>
      </c>
      <c r="J56" s="323" t="str">
        <f>IF('6'!L70&lt;&gt;"",'6'!L70,"")</f>
        <v/>
      </c>
      <c r="K56" s="324" t="str">
        <f>IF('6'!M70&lt;&gt;"",'6'!M70,"")</f>
        <v/>
      </c>
      <c r="L56" s="112"/>
    </row>
    <row r="57" spans="1:12" ht="13.8" x14ac:dyDescent="0.45">
      <c r="A57" s="112"/>
      <c r="B57" s="616"/>
      <c r="C57" s="619"/>
      <c r="D57" s="622"/>
      <c r="E57" s="625"/>
      <c r="F57" s="628"/>
      <c r="G57" s="142" t="str">
        <f>IF('5'!K43&lt;&gt;"",'5'!K43,"")</f>
        <v/>
      </c>
      <c r="H57" s="323" t="str">
        <f>IF('6'!J71&lt;&gt;"",'6'!J71,"")</f>
        <v/>
      </c>
      <c r="I57" s="324" t="str">
        <f>IF('6'!K71&lt;&gt;"",'6'!K71,"")</f>
        <v/>
      </c>
      <c r="J57" s="323" t="str">
        <f>IF('6'!L71&lt;&gt;"",'6'!L71,"")</f>
        <v/>
      </c>
      <c r="K57" s="324" t="str">
        <f>IF('6'!M71&lt;&gt;"",'6'!M71,"")</f>
        <v/>
      </c>
      <c r="L57" s="112"/>
    </row>
    <row r="58" spans="1:12" ht="13.8" x14ac:dyDescent="0.45">
      <c r="A58" s="112"/>
      <c r="B58" s="616"/>
      <c r="C58" s="619"/>
      <c r="D58" s="622"/>
      <c r="E58" s="625"/>
      <c r="F58" s="628"/>
      <c r="G58" s="142" t="str">
        <f>IF('5'!L43&lt;&gt;"",'5'!L43,"")</f>
        <v/>
      </c>
      <c r="H58" s="323" t="str">
        <f>IF('6'!J72&lt;&gt;"",'6'!J72,"")</f>
        <v/>
      </c>
      <c r="I58" s="324" t="str">
        <f>IF('6'!K72&lt;&gt;"",'6'!K72,"")</f>
        <v/>
      </c>
      <c r="J58" s="323" t="str">
        <f>IF('6'!L72&lt;&gt;"",'6'!L72,"")</f>
        <v/>
      </c>
      <c r="K58" s="324" t="str">
        <f>IF('6'!M72&lt;&gt;"",'6'!M72,"")</f>
        <v/>
      </c>
      <c r="L58" s="112"/>
    </row>
    <row r="59" spans="1:12" ht="13.8" x14ac:dyDescent="0.45">
      <c r="A59" s="112"/>
      <c r="B59" s="616"/>
      <c r="C59" s="619"/>
      <c r="D59" s="622"/>
      <c r="E59" s="625"/>
      <c r="F59" s="628"/>
      <c r="G59" s="142" t="str">
        <f>IF('5'!M43&lt;&gt;"",'5'!M43,"")</f>
        <v/>
      </c>
      <c r="H59" s="323" t="str">
        <f>IF('6'!J73&lt;&gt;"",'6'!J73,"")</f>
        <v/>
      </c>
      <c r="I59" s="324" t="str">
        <f>IF('6'!K73&lt;&gt;"",'6'!K73,"")</f>
        <v/>
      </c>
      <c r="J59" s="323" t="str">
        <f>IF('6'!L73&lt;&gt;"",'6'!L73,"")</f>
        <v/>
      </c>
      <c r="K59" s="324" t="str">
        <f>IF('6'!M73&lt;&gt;"",'6'!M73,"")</f>
        <v/>
      </c>
      <c r="L59" s="112"/>
    </row>
    <row r="60" spans="1:12" ht="13.8" x14ac:dyDescent="0.45">
      <c r="A60" s="112"/>
      <c r="B60" s="616"/>
      <c r="C60" s="619"/>
      <c r="D60" s="622"/>
      <c r="E60" s="625"/>
      <c r="F60" s="628"/>
      <c r="G60" s="142" t="str">
        <f>IF('5'!N43&lt;&gt;"",'5'!N43,"")</f>
        <v/>
      </c>
      <c r="H60" s="323" t="str">
        <f>IF('6'!J74&lt;&gt;"",'6'!J74,"")</f>
        <v/>
      </c>
      <c r="I60" s="324" t="str">
        <f>IF('6'!K74&lt;&gt;"",'6'!K74,"")</f>
        <v/>
      </c>
      <c r="J60" s="323" t="str">
        <f>IF('6'!L74&lt;&gt;"",'6'!L74,"")</f>
        <v/>
      </c>
      <c r="K60" s="324" t="str">
        <f>IF('6'!M74&lt;&gt;"",'6'!M74,"")</f>
        <v/>
      </c>
      <c r="L60" s="112"/>
    </row>
    <row r="61" spans="1:12" ht="13.8" x14ac:dyDescent="0.45">
      <c r="A61" s="112"/>
      <c r="B61" s="616"/>
      <c r="C61" s="619"/>
      <c r="D61" s="622"/>
      <c r="E61" s="625"/>
      <c r="F61" s="628"/>
      <c r="G61" s="142" t="str">
        <f>IF('5'!O43&lt;&gt;"",'5'!O43,"")</f>
        <v/>
      </c>
      <c r="H61" s="323" t="str">
        <f>IF('6'!J75&lt;&gt;"",'6'!J75,"")</f>
        <v/>
      </c>
      <c r="I61" s="324" t="str">
        <f>IF('6'!K75&lt;&gt;"",'6'!K75,"")</f>
        <v/>
      </c>
      <c r="J61" s="323" t="str">
        <f>IF('6'!L75&lt;&gt;"",'6'!L75,"")</f>
        <v/>
      </c>
      <c r="K61" s="324" t="str">
        <f>IF('6'!M75&lt;&gt;"",'6'!M75,"")</f>
        <v/>
      </c>
      <c r="L61" s="112"/>
    </row>
    <row r="62" spans="1:12" ht="13.8" x14ac:dyDescent="0.45">
      <c r="A62" s="112"/>
      <c r="B62" s="616"/>
      <c r="C62" s="619"/>
      <c r="D62" s="622"/>
      <c r="E62" s="625"/>
      <c r="F62" s="628"/>
      <c r="G62" s="142" t="str">
        <f>IF('5'!P43&lt;&gt;"",'5'!P43,"")</f>
        <v/>
      </c>
      <c r="H62" s="323" t="str">
        <f>IF('6'!J76&lt;&gt;"",'6'!J76,"")</f>
        <v/>
      </c>
      <c r="I62" s="324" t="str">
        <f>IF('6'!K76&lt;&gt;"",'6'!K76,"")</f>
        <v/>
      </c>
      <c r="J62" s="323" t="str">
        <f>IF('6'!L76&lt;&gt;"",'6'!L76,"")</f>
        <v/>
      </c>
      <c r="K62" s="324" t="str">
        <f>IF('6'!M76&lt;&gt;"",'6'!M76,"")</f>
        <v/>
      </c>
      <c r="L62" s="112"/>
    </row>
    <row r="63" spans="1:12" ht="14.4" thickBot="1" x14ac:dyDescent="0.5">
      <c r="A63" s="112"/>
      <c r="B63" s="617"/>
      <c r="C63" s="620"/>
      <c r="D63" s="623"/>
      <c r="E63" s="626"/>
      <c r="F63" s="629"/>
      <c r="G63" s="325" t="str">
        <f>IF('5'!Q43&lt;&gt;"",'5'!Q43,"")</f>
        <v/>
      </c>
      <c r="H63" s="326" t="str">
        <f>IF('6'!J77&lt;&gt;"",'6'!J77,"")</f>
        <v/>
      </c>
      <c r="I63" s="327" t="str">
        <f>IF('6'!K77&lt;&gt;"",'6'!K77,"")</f>
        <v/>
      </c>
      <c r="J63" s="326" t="str">
        <f>IF('6'!L77&lt;&gt;"",'6'!L77,"")</f>
        <v/>
      </c>
      <c r="K63" s="327" t="str">
        <f>IF('6'!M77&lt;&gt;"",'6'!M77,"")</f>
        <v/>
      </c>
      <c r="L63" s="112"/>
    </row>
    <row r="64" spans="1:12" ht="13.8" x14ac:dyDescent="0.45">
      <c r="A64" s="112"/>
      <c r="B64" s="615" t="str">
        <f>IF(C64&lt;&gt;"",7,"")</f>
        <v/>
      </c>
      <c r="C64" s="618" t="str">
        <f>IF('1'!D19&lt;&gt;"",'1'!D19,"")</f>
        <v/>
      </c>
      <c r="D64" s="621" t="str">
        <f>IF('3'!G48="[選択]","","【A】"&amp;'3'!G48&amp;"（"&amp;'3'!H49&amp;"）"&amp;CHAR(10))&amp;IF('3'!I48="[選択]","","【B】"&amp;'3'!I48&amp;"（"&amp;'3'!J49&amp;"）"&amp;CHAR(10))&amp;IF('3'!K48="実施済","【C】"&amp;'3'!K48&amp;"（"&amp;'3'!L49&amp;"）"&amp;CHAR(10),"")&amp;IF('3'!M48="実施済","【D】"&amp;'3'!M48&amp;"（"&amp;'3'!N49&amp;"）"&amp;CHAR(10),"")</f>
        <v/>
      </c>
      <c r="E64" s="624" t="str">
        <f>IF('4'!G49="[選択]","","【a】"&amp;'4'!G49&amp;"（"&amp;'4'!H50&amp;"）"&amp;CHAR(10))&amp;IF('4'!I49="[選択]","","【b】"&amp;'4'!I49&amp;"（"&amp;'4'!J50&amp;"）"&amp;CHAR(10))&amp;IF('4'!K49="[選択]","","【c】"&amp;'4'!K49&amp;"（"&amp;'4'!L50&amp;"）"&amp;CHAR(10))&amp;IF('4'!M49="[選択]","","【d】"&amp;'4'!M49&amp;"（"&amp;'4'!N50&amp;"）"&amp;CHAR(10))&amp;IF('4'!O49="[選択]","","【e】"&amp;'4'!O49&amp;"（"&amp;'4'!P50&amp;"）"&amp;CHAR(10))&amp;IF('4'!Q49="[選択]","","【f】"&amp;'4'!Q49&amp;"（"&amp;'4'!R50&amp;"）"&amp;CHAR(10))&amp;IF('4'!S49="[選択]","","【g】"&amp;'4'!S49&amp;"（"&amp;'4'!T50&amp;"）"&amp;CHAR(10))&amp;IF('4'!U49="[選択]","","【h】"&amp;'4'!U49&amp;"（"&amp;'4'!V50&amp;"）")</f>
        <v/>
      </c>
      <c r="F64" s="627" t="str">
        <f>'4'!X49</f>
        <v>[選択]</v>
      </c>
      <c r="G64" s="141" t="str">
        <f>IF('5'!H48&lt;&gt;"",'5'!H48,"")</f>
        <v/>
      </c>
      <c r="H64" s="304" t="str">
        <f>IF('6'!J78&lt;&gt;"",'6'!J78,"")</f>
        <v/>
      </c>
      <c r="I64" s="305" t="str">
        <f>IF('6'!K78&lt;&gt;"",'6'!K78,"")</f>
        <v/>
      </c>
      <c r="J64" s="304" t="str">
        <f>IF('6'!L78&lt;&gt;"",'6'!L78,"")</f>
        <v/>
      </c>
      <c r="K64" s="305" t="str">
        <f>IF('6'!M78&lt;&gt;"",'6'!M78,"")</f>
        <v/>
      </c>
      <c r="L64" s="112"/>
    </row>
    <row r="65" spans="1:12" ht="13.8" x14ac:dyDescent="0.45">
      <c r="A65" s="112"/>
      <c r="B65" s="616"/>
      <c r="C65" s="619"/>
      <c r="D65" s="622"/>
      <c r="E65" s="625"/>
      <c r="F65" s="628"/>
      <c r="G65" s="142" t="str">
        <f>IF('5'!I48&lt;&gt;"",'5'!I48,"")</f>
        <v/>
      </c>
      <c r="H65" s="323" t="str">
        <f>IF('6'!J79&lt;&gt;"",'6'!J79,"")</f>
        <v/>
      </c>
      <c r="I65" s="324" t="str">
        <f>IF('6'!K79&lt;&gt;"",'6'!K79,"")</f>
        <v/>
      </c>
      <c r="J65" s="323" t="str">
        <f>IF('6'!L79&lt;&gt;"",'6'!L79,"")</f>
        <v/>
      </c>
      <c r="K65" s="324" t="str">
        <f>IF('6'!M79&lt;&gt;"",'6'!M79,"")</f>
        <v/>
      </c>
      <c r="L65" s="112"/>
    </row>
    <row r="66" spans="1:12" ht="13.8" x14ac:dyDescent="0.45">
      <c r="A66" s="112"/>
      <c r="B66" s="616"/>
      <c r="C66" s="619"/>
      <c r="D66" s="622"/>
      <c r="E66" s="625"/>
      <c r="F66" s="628"/>
      <c r="G66" s="142" t="str">
        <f>IF('5'!J48&lt;&gt;"",'5'!J48,"")</f>
        <v/>
      </c>
      <c r="H66" s="323" t="str">
        <f>IF('6'!J80&lt;&gt;"",'6'!J80,"")</f>
        <v/>
      </c>
      <c r="I66" s="324" t="str">
        <f>IF('6'!K80&lt;&gt;"",'6'!K80,"")</f>
        <v/>
      </c>
      <c r="J66" s="323" t="str">
        <f>IF('6'!L80&lt;&gt;"",'6'!L80,"")</f>
        <v/>
      </c>
      <c r="K66" s="324" t="str">
        <f>IF('6'!M80&lt;&gt;"",'6'!M80,"")</f>
        <v/>
      </c>
      <c r="L66" s="112"/>
    </row>
    <row r="67" spans="1:12" ht="13.8" x14ac:dyDescent="0.45">
      <c r="A67" s="112"/>
      <c r="B67" s="616"/>
      <c r="C67" s="619"/>
      <c r="D67" s="622"/>
      <c r="E67" s="625"/>
      <c r="F67" s="628"/>
      <c r="G67" s="142" t="str">
        <f>IF('5'!K48&lt;&gt;"",'5'!K48,"")</f>
        <v/>
      </c>
      <c r="H67" s="323" t="str">
        <f>IF('6'!J81&lt;&gt;"",'6'!J81,"")</f>
        <v/>
      </c>
      <c r="I67" s="324" t="str">
        <f>IF('6'!K81&lt;&gt;"",'6'!K81,"")</f>
        <v/>
      </c>
      <c r="J67" s="323" t="str">
        <f>IF('6'!L81&lt;&gt;"",'6'!L81,"")</f>
        <v/>
      </c>
      <c r="K67" s="324" t="str">
        <f>IF('6'!M81&lt;&gt;"",'6'!M81,"")</f>
        <v/>
      </c>
      <c r="L67" s="112"/>
    </row>
    <row r="68" spans="1:12" ht="13.8" x14ac:dyDescent="0.45">
      <c r="A68" s="112"/>
      <c r="B68" s="616"/>
      <c r="C68" s="619"/>
      <c r="D68" s="622"/>
      <c r="E68" s="625"/>
      <c r="F68" s="628"/>
      <c r="G68" s="142" t="str">
        <f>IF('5'!L48&lt;&gt;"",'5'!L48,"")</f>
        <v/>
      </c>
      <c r="H68" s="323" t="str">
        <f>IF('6'!J82&lt;&gt;"",'6'!J82,"")</f>
        <v/>
      </c>
      <c r="I68" s="324" t="str">
        <f>IF('6'!K82&lt;&gt;"",'6'!K82,"")</f>
        <v/>
      </c>
      <c r="J68" s="323" t="str">
        <f>IF('6'!L82&lt;&gt;"",'6'!L82,"")</f>
        <v/>
      </c>
      <c r="K68" s="324" t="str">
        <f>IF('6'!M82&lt;&gt;"",'6'!M82,"")</f>
        <v/>
      </c>
      <c r="L68" s="112"/>
    </row>
    <row r="69" spans="1:12" ht="13.8" x14ac:dyDescent="0.45">
      <c r="A69" s="112"/>
      <c r="B69" s="616"/>
      <c r="C69" s="619"/>
      <c r="D69" s="622"/>
      <c r="E69" s="625"/>
      <c r="F69" s="628"/>
      <c r="G69" s="142" t="str">
        <f>IF('5'!M48&lt;&gt;"",'5'!M48,"")</f>
        <v/>
      </c>
      <c r="H69" s="323" t="str">
        <f>IF('6'!J83&lt;&gt;"",'6'!J83,"")</f>
        <v/>
      </c>
      <c r="I69" s="324" t="str">
        <f>IF('6'!K83&lt;&gt;"",'6'!K83,"")</f>
        <v/>
      </c>
      <c r="J69" s="323" t="str">
        <f>IF('6'!L83&lt;&gt;"",'6'!L83,"")</f>
        <v/>
      </c>
      <c r="K69" s="324" t="str">
        <f>IF('6'!M83&lt;&gt;"",'6'!M83,"")</f>
        <v/>
      </c>
      <c r="L69" s="112"/>
    </row>
    <row r="70" spans="1:12" ht="13.8" x14ac:dyDescent="0.45">
      <c r="A70" s="112"/>
      <c r="B70" s="616"/>
      <c r="C70" s="619"/>
      <c r="D70" s="622"/>
      <c r="E70" s="625"/>
      <c r="F70" s="628"/>
      <c r="G70" s="142" t="str">
        <f>IF('5'!N48&lt;&gt;"",'5'!N48,"")</f>
        <v/>
      </c>
      <c r="H70" s="323" t="str">
        <f>IF('6'!J84&lt;&gt;"",'6'!J84,"")</f>
        <v/>
      </c>
      <c r="I70" s="324" t="str">
        <f>IF('6'!K84&lt;&gt;"",'6'!K84,"")</f>
        <v/>
      </c>
      <c r="J70" s="323" t="str">
        <f>IF('6'!L84&lt;&gt;"",'6'!L84,"")</f>
        <v/>
      </c>
      <c r="K70" s="324" t="str">
        <f>IF('6'!M84&lt;&gt;"",'6'!M84,"")</f>
        <v/>
      </c>
      <c r="L70" s="112"/>
    </row>
    <row r="71" spans="1:12" ht="13.8" x14ac:dyDescent="0.45">
      <c r="A71" s="112"/>
      <c r="B71" s="616"/>
      <c r="C71" s="619"/>
      <c r="D71" s="622"/>
      <c r="E71" s="625"/>
      <c r="F71" s="628"/>
      <c r="G71" s="142" t="str">
        <f>IF('5'!O48&lt;&gt;"",'5'!O48,"")</f>
        <v/>
      </c>
      <c r="H71" s="323" t="str">
        <f>IF('6'!J85&lt;&gt;"",'6'!J85,"")</f>
        <v/>
      </c>
      <c r="I71" s="324" t="str">
        <f>IF('6'!K85&lt;&gt;"",'6'!K85,"")</f>
        <v/>
      </c>
      <c r="J71" s="323" t="str">
        <f>IF('6'!L85&lt;&gt;"",'6'!L85,"")</f>
        <v/>
      </c>
      <c r="K71" s="324" t="str">
        <f>IF('6'!M85&lt;&gt;"",'6'!M85,"")</f>
        <v/>
      </c>
      <c r="L71" s="112"/>
    </row>
    <row r="72" spans="1:12" ht="13.8" x14ac:dyDescent="0.45">
      <c r="A72" s="112"/>
      <c r="B72" s="616"/>
      <c r="C72" s="619"/>
      <c r="D72" s="622"/>
      <c r="E72" s="625"/>
      <c r="F72" s="628"/>
      <c r="G72" s="142" t="str">
        <f>IF('5'!P48&lt;&gt;"",'5'!P48,"")</f>
        <v/>
      </c>
      <c r="H72" s="323" t="str">
        <f>IF('6'!J86&lt;&gt;"",'6'!J86,"")</f>
        <v/>
      </c>
      <c r="I72" s="324" t="str">
        <f>IF('6'!K86&lt;&gt;"",'6'!K86,"")</f>
        <v/>
      </c>
      <c r="J72" s="323" t="str">
        <f>IF('6'!L86&lt;&gt;"",'6'!L86,"")</f>
        <v/>
      </c>
      <c r="K72" s="324" t="str">
        <f>IF('6'!M86&lt;&gt;"",'6'!M86,"")</f>
        <v/>
      </c>
      <c r="L72" s="112"/>
    </row>
    <row r="73" spans="1:12" ht="14.4" thickBot="1" x14ac:dyDescent="0.5">
      <c r="A73" s="112"/>
      <c r="B73" s="617"/>
      <c r="C73" s="620"/>
      <c r="D73" s="623"/>
      <c r="E73" s="626"/>
      <c r="F73" s="629"/>
      <c r="G73" s="325" t="str">
        <f>IF('5'!Q48&lt;&gt;"",'5'!Q48,"")</f>
        <v/>
      </c>
      <c r="H73" s="326" t="str">
        <f>IF('6'!J87&lt;&gt;"",'6'!J87,"")</f>
        <v/>
      </c>
      <c r="I73" s="327" t="str">
        <f>IF('6'!K87&lt;&gt;"",'6'!K87,"")</f>
        <v/>
      </c>
      <c r="J73" s="326" t="str">
        <f>IF('6'!L87&lt;&gt;"",'6'!L87,"")</f>
        <v/>
      </c>
      <c r="K73" s="327" t="str">
        <f>IF('6'!M87&lt;&gt;"",'6'!M87,"")</f>
        <v/>
      </c>
      <c r="L73" s="112"/>
    </row>
    <row r="74" spans="1:12" ht="13.8" x14ac:dyDescent="0.45">
      <c r="A74" s="112"/>
      <c r="B74" s="615" t="str">
        <f>IF(C74&lt;&gt;"",8,"")</f>
        <v/>
      </c>
      <c r="C74" s="618" t="str">
        <f>IF('1'!D20&lt;&gt;"",'1'!D20,"")</f>
        <v/>
      </c>
      <c r="D74" s="621" t="str">
        <f>IF('3'!G53="[選択]","","【A】"&amp;'3'!G53&amp;"（"&amp;'3'!H54&amp;"）"&amp;CHAR(10))&amp;IF('3'!I53="[選択]","","【B】"&amp;'3'!I53&amp;"（"&amp;'3'!J54&amp;"）"&amp;CHAR(10))&amp;IF('3'!K53="実施済","【C】"&amp;'3'!K53&amp;"（"&amp;'3'!L54&amp;"）"&amp;CHAR(10),"")&amp;IF('3'!M53="実施済","【D】"&amp;'3'!M53&amp;"（"&amp;'3'!N54&amp;"）"&amp;CHAR(10),"")</f>
        <v/>
      </c>
      <c r="E74" s="624" t="str">
        <f>IF('4'!G54="[選択]","","【a】"&amp;'4'!G54&amp;"（"&amp;'4'!H55&amp;"）"&amp;CHAR(10))&amp;IF('4'!I54="[選択]","","【b】"&amp;'4'!I54&amp;"（"&amp;'4'!J55&amp;"）"&amp;CHAR(10))&amp;IF('4'!K54="[選択]","","【c】"&amp;'4'!K54&amp;"（"&amp;'4'!L55&amp;"）"&amp;CHAR(10))&amp;IF('4'!M54="[選択]","","【d】"&amp;'4'!M54&amp;"（"&amp;'4'!N55&amp;"）"&amp;CHAR(10))&amp;IF('4'!O54="[選択]","","【e】"&amp;'4'!O54&amp;"（"&amp;'4'!P55&amp;"）"&amp;CHAR(10))&amp;IF('4'!Q54="[選択]","","【f】"&amp;'4'!Q54&amp;"（"&amp;'4'!R55&amp;"）"&amp;CHAR(10))&amp;IF('4'!S54="[選択]","","【g】"&amp;'4'!S54&amp;"（"&amp;'4'!T55&amp;"）"&amp;CHAR(10))&amp;IF('4'!U54="[選択]","","【h】"&amp;'4'!U54&amp;"（"&amp;'4'!V55&amp;"）")</f>
        <v/>
      </c>
      <c r="F74" s="627" t="str">
        <f>'4'!X54</f>
        <v>[選択]</v>
      </c>
      <c r="G74" s="141" t="str">
        <f>IF('5'!H53&lt;&gt;"",'5'!H53,"")</f>
        <v/>
      </c>
      <c r="H74" s="304" t="str">
        <f>IF('6'!J88&lt;&gt;"",'6'!J88,"")</f>
        <v/>
      </c>
      <c r="I74" s="305" t="str">
        <f>IF('6'!K88&lt;&gt;"",'6'!K88,"")</f>
        <v/>
      </c>
      <c r="J74" s="304" t="str">
        <f>IF('6'!L88&lt;&gt;"",'6'!L88,"")</f>
        <v/>
      </c>
      <c r="K74" s="305" t="str">
        <f>IF('6'!M88&lt;&gt;"",'6'!M88,"")</f>
        <v/>
      </c>
      <c r="L74" s="112"/>
    </row>
    <row r="75" spans="1:12" ht="13.8" x14ac:dyDescent="0.45">
      <c r="A75" s="112"/>
      <c r="B75" s="616"/>
      <c r="C75" s="619"/>
      <c r="D75" s="622"/>
      <c r="E75" s="625"/>
      <c r="F75" s="628"/>
      <c r="G75" s="142" t="str">
        <f>IF('5'!I53&lt;&gt;"",'5'!I53,"")</f>
        <v/>
      </c>
      <c r="H75" s="323" t="str">
        <f>IF('6'!J89&lt;&gt;"",'6'!J89,"")</f>
        <v/>
      </c>
      <c r="I75" s="324" t="str">
        <f>IF('6'!K89&lt;&gt;"",'6'!K89,"")</f>
        <v/>
      </c>
      <c r="J75" s="323" t="str">
        <f>IF('6'!L89&lt;&gt;"",'6'!L89,"")</f>
        <v/>
      </c>
      <c r="K75" s="324" t="str">
        <f>IF('6'!M89&lt;&gt;"",'6'!M89,"")</f>
        <v/>
      </c>
      <c r="L75" s="112"/>
    </row>
    <row r="76" spans="1:12" ht="13.8" x14ac:dyDescent="0.45">
      <c r="A76" s="112"/>
      <c r="B76" s="616"/>
      <c r="C76" s="619"/>
      <c r="D76" s="622"/>
      <c r="E76" s="625"/>
      <c r="F76" s="628"/>
      <c r="G76" s="142" t="str">
        <f>IF('5'!J53&lt;&gt;"",'5'!J53,"")</f>
        <v/>
      </c>
      <c r="H76" s="323" t="str">
        <f>IF('6'!J90&lt;&gt;"",'6'!J90,"")</f>
        <v/>
      </c>
      <c r="I76" s="324" t="str">
        <f>IF('6'!K90&lt;&gt;"",'6'!K90,"")</f>
        <v/>
      </c>
      <c r="J76" s="323" t="str">
        <f>IF('6'!L90&lt;&gt;"",'6'!L90,"")</f>
        <v/>
      </c>
      <c r="K76" s="324" t="str">
        <f>IF('6'!M90&lt;&gt;"",'6'!M90,"")</f>
        <v/>
      </c>
      <c r="L76" s="112"/>
    </row>
    <row r="77" spans="1:12" ht="13.8" x14ac:dyDescent="0.45">
      <c r="A77" s="112"/>
      <c r="B77" s="616"/>
      <c r="C77" s="619"/>
      <c r="D77" s="622"/>
      <c r="E77" s="625"/>
      <c r="F77" s="628"/>
      <c r="G77" s="142" t="str">
        <f>IF('5'!K53&lt;&gt;"",'5'!K53,"")</f>
        <v/>
      </c>
      <c r="H77" s="323" t="str">
        <f>IF('6'!J91&lt;&gt;"",'6'!J91,"")</f>
        <v/>
      </c>
      <c r="I77" s="324" t="str">
        <f>IF('6'!K91&lt;&gt;"",'6'!K91,"")</f>
        <v/>
      </c>
      <c r="J77" s="323" t="str">
        <f>IF('6'!L91&lt;&gt;"",'6'!L91,"")</f>
        <v/>
      </c>
      <c r="K77" s="324" t="str">
        <f>IF('6'!M91&lt;&gt;"",'6'!M91,"")</f>
        <v/>
      </c>
      <c r="L77" s="112"/>
    </row>
    <row r="78" spans="1:12" ht="13.8" x14ac:dyDescent="0.45">
      <c r="A78" s="112"/>
      <c r="B78" s="616"/>
      <c r="C78" s="619"/>
      <c r="D78" s="622"/>
      <c r="E78" s="625"/>
      <c r="F78" s="628"/>
      <c r="G78" s="142" t="str">
        <f>IF('5'!L53&lt;&gt;"",'5'!L53,"")</f>
        <v/>
      </c>
      <c r="H78" s="323" t="str">
        <f>IF('6'!J92&lt;&gt;"",'6'!J92,"")</f>
        <v/>
      </c>
      <c r="I78" s="324" t="str">
        <f>IF('6'!K92&lt;&gt;"",'6'!K92,"")</f>
        <v/>
      </c>
      <c r="J78" s="323" t="str">
        <f>IF('6'!L92&lt;&gt;"",'6'!L92,"")</f>
        <v/>
      </c>
      <c r="K78" s="324" t="str">
        <f>IF('6'!M92&lt;&gt;"",'6'!M92,"")</f>
        <v/>
      </c>
      <c r="L78" s="112"/>
    </row>
    <row r="79" spans="1:12" ht="13.8" x14ac:dyDescent="0.45">
      <c r="A79" s="112"/>
      <c r="B79" s="616"/>
      <c r="C79" s="619"/>
      <c r="D79" s="622"/>
      <c r="E79" s="625"/>
      <c r="F79" s="628"/>
      <c r="G79" s="142" t="str">
        <f>IF('5'!M53&lt;&gt;"",'5'!M53,"")</f>
        <v/>
      </c>
      <c r="H79" s="323" t="str">
        <f>IF('6'!J93&lt;&gt;"",'6'!J93,"")</f>
        <v/>
      </c>
      <c r="I79" s="324" t="str">
        <f>IF('6'!K93&lt;&gt;"",'6'!K93,"")</f>
        <v/>
      </c>
      <c r="J79" s="323" t="str">
        <f>IF('6'!L93&lt;&gt;"",'6'!L93,"")</f>
        <v/>
      </c>
      <c r="K79" s="324" t="str">
        <f>IF('6'!M93&lt;&gt;"",'6'!M93,"")</f>
        <v/>
      </c>
      <c r="L79" s="112"/>
    </row>
    <row r="80" spans="1:12" ht="13.8" x14ac:dyDescent="0.45">
      <c r="A80" s="112"/>
      <c r="B80" s="616"/>
      <c r="C80" s="619"/>
      <c r="D80" s="622"/>
      <c r="E80" s="625"/>
      <c r="F80" s="628"/>
      <c r="G80" s="142" t="str">
        <f>IF('5'!N53&lt;&gt;"",'5'!N53,"")</f>
        <v/>
      </c>
      <c r="H80" s="323" t="str">
        <f>IF('6'!J94&lt;&gt;"",'6'!J94,"")</f>
        <v/>
      </c>
      <c r="I80" s="324" t="str">
        <f>IF('6'!K94&lt;&gt;"",'6'!K94,"")</f>
        <v/>
      </c>
      <c r="J80" s="323" t="str">
        <f>IF('6'!L94&lt;&gt;"",'6'!L94,"")</f>
        <v/>
      </c>
      <c r="K80" s="324" t="str">
        <f>IF('6'!M94&lt;&gt;"",'6'!M94,"")</f>
        <v/>
      </c>
      <c r="L80" s="112"/>
    </row>
    <row r="81" spans="1:12" ht="13.8" x14ac:dyDescent="0.45">
      <c r="A81" s="112"/>
      <c r="B81" s="616"/>
      <c r="C81" s="619"/>
      <c r="D81" s="622"/>
      <c r="E81" s="625"/>
      <c r="F81" s="628"/>
      <c r="G81" s="142" t="str">
        <f>IF('5'!O53&lt;&gt;"",'5'!O53,"")</f>
        <v/>
      </c>
      <c r="H81" s="323" t="str">
        <f>IF('6'!J95&lt;&gt;"",'6'!J95,"")</f>
        <v/>
      </c>
      <c r="I81" s="324" t="str">
        <f>IF('6'!K95&lt;&gt;"",'6'!K95,"")</f>
        <v/>
      </c>
      <c r="J81" s="323" t="str">
        <f>IF('6'!L95&lt;&gt;"",'6'!L95,"")</f>
        <v/>
      </c>
      <c r="K81" s="324" t="str">
        <f>IF('6'!M95&lt;&gt;"",'6'!M95,"")</f>
        <v/>
      </c>
      <c r="L81" s="112"/>
    </row>
    <row r="82" spans="1:12" ht="13.8" x14ac:dyDescent="0.45">
      <c r="A82" s="112"/>
      <c r="B82" s="616"/>
      <c r="C82" s="619"/>
      <c r="D82" s="622"/>
      <c r="E82" s="625"/>
      <c r="F82" s="628"/>
      <c r="G82" s="142" t="str">
        <f>IF('5'!P53&lt;&gt;"",'5'!P53,"")</f>
        <v/>
      </c>
      <c r="H82" s="323" t="str">
        <f>IF('6'!J96&lt;&gt;"",'6'!J96,"")</f>
        <v/>
      </c>
      <c r="I82" s="324" t="str">
        <f>IF('6'!K96&lt;&gt;"",'6'!K96,"")</f>
        <v/>
      </c>
      <c r="J82" s="323" t="str">
        <f>IF('6'!L96&lt;&gt;"",'6'!L96,"")</f>
        <v/>
      </c>
      <c r="K82" s="324" t="str">
        <f>IF('6'!M96&lt;&gt;"",'6'!M96,"")</f>
        <v/>
      </c>
      <c r="L82" s="112"/>
    </row>
    <row r="83" spans="1:12" ht="14.4" thickBot="1" x14ac:dyDescent="0.5">
      <c r="A83" s="112"/>
      <c r="B83" s="617"/>
      <c r="C83" s="620"/>
      <c r="D83" s="623"/>
      <c r="E83" s="626"/>
      <c r="F83" s="629"/>
      <c r="G83" s="325" t="str">
        <f>IF('5'!Q53&lt;&gt;"",'5'!Q53,"")</f>
        <v/>
      </c>
      <c r="H83" s="326" t="str">
        <f>IF('6'!J97&lt;&gt;"",'6'!J97,"")</f>
        <v/>
      </c>
      <c r="I83" s="327" t="str">
        <f>IF('6'!K97&lt;&gt;"",'6'!K97,"")</f>
        <v/>
      </c>
      <c r="J83" s="326" t="str">
        <f>IF('6'!L97&lt;&gt;"",'6'!L97,"")</f>
        <v/>
      </c>
      <c r="K83" s="327" t="str">
        <f>IF('6'!M97&lt;&gt;"",'6'!M97,"")</f>
        <v/>
      </c>
      <c r="L83" s="112"/>
    </row>
    <row r="84" spans="1:12" ht="13.8" x14ac:dyDescent="0.45">
      <c r="A84" s="112"/>
      <c r="B84" s="615" t="str">
        <f>IF(C84&lt;&gt;"",9,"")</f>
        <v/>
      </c>
      <c r="C84" s="618" t="str">
        <f>IF('1'!D21&lt;&gt;"",'1'!D21,"")</f>
        <v/>
      </c>
      <c r="D84" s="621" t="str">
        <f>IF('3'!G58="[選択]","","【A】"&amp;'3'!G58&amp;"（"&amp;'3'!H59&amp;"）"&amp;CHAR(10))&amp;IF('3'!I58="[選択]","","【B】"&amp;'3'!I58&amp;"（"&amp;'3'!J59&amp;"）"&amp;CHAR(10))&amp;IF('3'!K58="実施済","【C】"&amp;'3'!K58&amp;"（"&amp;'3'!L59&amp;"）"&amp;CHAR(10),"")&amp;IF('3'!M58="実施済","【D】"&amp;'3'!M58&amp;"（"&amp;'3'!N59&amp;"）"&amp;CHAR(10),"")</f>
        <v/>
      </c>
      <c r="E84" s="624" t="str">
        <f>IF('4'!G59="[選択]","","【a】"&amp;'4'!G59&amp;"（"&amp;'4'!H60&amp;"）"&amp;CHAR(10))&amp;IF('4'!I59="[選択]","","【b】"&amp;'4'!I59&amp;"（"&amp;'4'!J60&amp;"）"&amp;CHAR(10))&amp;IF('4'!K59="[選択]","","【c】"&amp;'4'!K59&amp;"（"&amp;'4'!L60&amp;"）"&amp;CHAR(10))&amp;IF('4'!M59="[選択]","","【d】"&amp;'4'!M59&amp;"（"&amp;'4'!N60&amp;"）"&amp;CHAR(10))&amp;IF('4'!O59="[選択]","","【e】"&amp;'4'!O59&amp;"（"&amp;'4'!P60&amp;"）"&amp;CHAR(10))&amp;IF('4'!Q59="[選択]","","【f】"&amp;'4'!Q59&amp;"（"&amp;'4'!R60&amp;"）"&amp;CHAR(10))&amp;IF('4'!S59="[選択]","","【g】"&amp;'4'!S59&amp;"（"&amp;'4'!T60&amp;"）"&amp;CHAR(10))&amp;IF('4'!U59="[選択]","","【h】"&amp;'4'!U59&amp;"（"&amp;'4'!V60&amp;"）")</f>
        <v/>
      </c>
      <c r="F84" s="627" t="str">
        <f>'4'!X59</f>
        <v>[選択]</v>
      </c>
      <c r="G84" s="141" t="str">
        <f>IF('5'!H58&lt;&gt;"",'5'!H58,"")</f>
        <v/>
      </c>
      <c r="H84" s="304" t="str">
        <f>IF('6'!J98&lt;&gt;"",'6'!J98,"")</f>
        <v/>
      </c>
      <c r="I84" s="305" t="str">
        <f>IF('6'!K98&lt;&gt;"",'6'!K98,"")</f>
        <v/>
      </c>
      <c r="J84" s="304" t="str">
        <f>IF('6'!L98&lt;&gt;"",'6'!L98,"")</f>
        <v/>
      </c>
      <c r="K84" s="305" t="str">
        <f>IF('6'!M98&lt;&gt;"",'6'!M98,"")</f>
        <v/>
      </c>
      <c r="L84" s="112"/>
    </row>
    <row r="85" spans="1:12" ht="13.8" x14ac:dyDescent="0.45">
      <c r="A85" s="112"/>
      <c r="B85" s="616"/>
      <c r="C85" s="619"/>
      <c r="D85" s="622"/>
      <c r="E85" s="625"/>
      <c r="F85" s="628"/>
      <c r="G85" s="142" t="str">
        <f>IF('5'!I58&lt;&gt;"",'5'!I58,"")</f>
        <v/>
      </c>
      <c r="H85" s="323" t="str">
        <f>IF('6'!J99&lt;&gt;"",'6'!J99,"")</f>
        <v/>
      </c>
      <c r="I85" s="324" t="str">
        <f>IF('6'!K99&lt;&gt;"",'6'!K99,"")</f>
        <v/>
      </c>
      <c r="J85" s="323" t="str">
        <f>IF('6'!L99&lt;&gt;"",'6'!L99,"")</f>
        <v/>
      </c>
      <c r="K85" s="324" t="str">
        <f>IF('6'!M99&lt;&gt;"",'6'!M99,"")</f>
        <v/>
      </c>
      <c r="L85" s="112"/>
    </row>
    <row r="86" spans="1:12" ht="13.8" x14ac:dyDescent="0.45">
      <c r="A86" s="112"/>
      <c r="B86" s="616"/>
      <c r="C86" s="619"/>
      <c r="D86" s="622"/>
      <c r="E86" s="625"/>
      <c r="F86" s="628"/>
      <c r="G86" s="142" t="str">
        <f>IF('5'!J58&lt;&gt;"",'5'!J58,"")</f>
        <v/>
      </c>
      <c r="H86" s="323" t="str">
        <f>IF('6'!J100&lt;&gt;"",'6'!J100,"")</f>
        <v/>
      </c>
      <c r="I86" s="324" t="str">
        <f>IF('6'!K100&lt;&gt;"",'6'!K100,"")</f>
        <v/>
      </c>
      <c r="J86" s="323" t="str">
        <f>IF('6'!L100&lt;&gt;"",'6'!L100,"")</f>
        <v/>
      </c>
      <c r="K86" s="324" t="str">
        <f>IF('6'!M100&lt;&gt;"",'6'!M100,"")</f>
        <v/>
      </c>
      <c r="L86" s="112"/>
    </row>
    <row r="87" spans="1:12" ht="13.8" x14ac:dyDescent="0.45">
      <c r="A87" s="112"/>
      <c r="B87" s="616"/>
      <c r="C87" s="619"/>
      <c r="D87" s="622"/>
      <c r="E87" s="625"/>
      <c r="F87" s="628"/>
      <c r="G87" s="142" t="str">
        <f>IF('5'!K58&lt;&gt;"",'5'!K58,"")</f>
        <v/>
      </c>
      <c r="H87" s="323" t="str">
        <f>IF('6'!J101&lt;&gt;"",'6'!J101,"")</f>
        <v/>
      </c>
      <c r="I87" s="324" t="str">
        <f>IF('6'!K101&lt;&gt;"",'6'!K101,"")</f>
        <v/>
      </c>
      <c r="J87" s="323" t="str">
        <f>IF('6'!L101&lt;&gt;"",'6'!L101,"")</f>
        <v/>
      </c>
      <c r="K87" s="324" t="str">
        <f>IF('6'!M101&lt;&gt;"",'6'!M101,"")</f>
        <v/>
      </c>
      <c r="L87" s="112"/>
    </row>
    <row r="88" spans="1:12" ht="13.8" x14ac:dyDescent="0.45">
      <c r="A88" s="112"/>
      <c r="B88" s="616"/>
      <c r="C88" s="619"/>
      <c r="D88" s="622"/>
      <c r="E88" s="625"/>
      <c r="F88" s="628"/>
      <c r="G88" s="142" t="str">
        <f>IF('5'!L58&lt;&gt;"",'5'!L58,"")</f>
        <v/>
      </c>
      <c r="H88" s="323" t="str">
        <f>IF('6'!J102&lt;&gt;"",'6'!J102,"")</f>
        <v/>
      </c>
      <c r="I88" s="324" t="str">
        <f>IF('6'!K102&lt;&gt;"",'6'!K102,"")</f>
        <v/>
      </c>
      <c r="J88" s="323" t="str">
        <f>IF('6'!L102&lt;&gt;"",'6'!L102,"")</f>
        <v/>
      </c>
      <c r="K88" s="324" t="str">
        <f>IF('6'!M102&lt;&gt;"",'6'!M102,"")</f>
        <v/>
      </c>
      <c r="L88" s="112"/>
    </row>
    <row r="89" spans="1:12" ht="13.8" x14ac:dyDescent="0.45">
      <c r="A89" s="112"/>
      <c r="B89" s="616"/>
      <c r="C89" s="619"/>
      <c r="D89" s="622"/>
      <c r="E89" s="625"/>
      <c r="F89" s="628"/>
      <c r="G89" s="142" t="str">
        <f>IF('5'!M58&lt;&gt;"",'5'!M58,"")</f>
        <v/>
      </c>
      <c r="H89" s="323" t="str">
        <f>IF('6'!J103&lt;&gt;"",'6'!J103,"")</f>
        <v/>
      </c>
      <c r="I89" s="324" t="str">
        <f>IF('6'!K103&lt;&gt;"",'6'!K103,"")</f>
        <v/>
      </c>
      <c r="J89" s="323" t="str">
        <f>IF('6'!L103&lt;&gt;"",'6'!L103,"")</f>
        <v/>
      </c>
      <c r="K89" s="324" t="str">
        <f>IF('6'!M103&lt;&gt;"",'6'!M103,"")</f>
        <v/>
      </c>
      <c r="L89" s="112"/>
    </row>
    <row r="90" spans="1:12" ht="13.8" x14ac:dyDescent="0.45">
      <c r="A90" s="112"/>
      <c r="B90" s="616"/>
      <c r="C90" s="619"/>
      <c r="D90" s="622"/>
      <c r="E90" s="625"/>
      <c r="F90" s="628"/>
      <c r="G90" s="142" t="str">
        <f>IF('5'!N58&lt;&gt;"",'5'!N58,"")</f>
        <v/>
      </c>
      <c r="H90" s="323" t="str">
        <f>IF('6'!J104&lt;&gt;"",'6'!J104,"")</f>
        <v/>
      </c>
      <c r="I90" s="324" t="str">
        <f>IF('6'!K104&lt;&gt;"",'6'!K104,"")</f>
        <v/>
      </c>
      <c r="J90" s="323" t="str">
        <f>IF('6'!L104&lt;&gt;"",'6'!L104,"")</f>
        <v/>
      </c>
      <c r="K90" s="324" t="str">
        <f>IF('6'!M104&lt;&gt;"",'6'!M104,"")</f>
        <v/>
      </c>
      <c r="L90" s="112"/>
    </row>
    <row r="91" spans="1:12" ht="13.8" x14ac:dyDescent="0.45">
      <c r="A91" s="112"/>
      <c r="B91" s="616"/>
      <c r="C91" s="619"/>
      <c r="D91" s="622"/>
      <c r="E91" s="625"/>
      <c r="F91" s="628"/>
      <c r="G91" s="142" t="str">
        <f>IF('5'!O58&lt;&gt;"",'5'!O58,"")</f>
        <v/>
      </c>
      <c r="H91" s="323" t="str">
        <f>IF('6'!J105&lt;&gt;"",'6'!J105,"")</f>
        <v/>
      </c>
      <c r="I91" s="324" t="str">
        <f>IF('6'!K105&lt;&gt;"",'6'!K105,"")</f>
        <v/>
      </c>
      <c r="J91" s="323" t="str">
        <f>IF('6'!L105&lt;&gt;"",'6'!L105,"")</f>
        <v/>
      </c>
      <c r="K91" s="324" t="str">
        <f>IF('6'!M105&lt;&gt;"",'6'!M105,"")</f>
        <v/>
      </c>
      <c r="L91" s="112"/>
    </row>
    <row r="92" spans="1:12" ht="13.8" x14ac:dyDescent="0.45">
      <c r="A92" s="112"/>
      <c r="B92" s="616"/>
      <c r="C92" s="619"/>
      <c r="D92" s="622"/>
      <c r="E92" s="625"/>
      <c r="F92" s="628"/>
      <c r="G92" s="142" t="str">
        <f>IF('5'!P58&lt;&gt;"",'5'!P58,"")</f>
        <v/>
      </c>
      <c r="H92" s="323" t="str">
        <f>IF('6'!J106&lt;&gt;"",'6'!J106,"")</f>
        <v/>
      </c>
      <c r="I92" s="324" t="str">
        <f>IF('6'!K106&lt;&gt;"",'6'!K106,"")</f>
        <v/>
      </c>
      <c r="J92" s="323" t="str">
        <f>IF('6'!L106&lt;&gt;"",'6'!L106,"")</f>
        <v/>
      </c>
      <c r="K92" s="324" t="str">
        <f>IF('6'!M106&lt;&gt;"",'6'!M106,"")</f>
        <v/>
      </c>
      <c r="L92" s="112"/>
    </row>
    <row r="93" spans="1:12" ht="14.4" thickBot="1" x14ac:dyDescent="0.5">
      <c r="A93" s="112"/>
      <c r="B93" s="617"/>
      <c r="C93" s="620"/>
      <c r="D93" s="623"/>
      <c r="E93" s="626"/>
      <c r="F93" s="629"/>
      <c r="G93" s="325" t="str">
        <f>IF('5'!Q58&lt;&gt;"",'5'!Q58,"")</f>
        <v/>
      </c>
      <c r="H93" s="326" t="str">
        <f>IF('6'!J107&lt;&gt;"",'6'!J107,"")</f>
        <v/>
      </c>
      <c r="I93" s="327" t="str">
        <f>IF('6'!K107&lt;&gt;"",'6'!K107,"")</f>
        <v/>
      </c>
      <c r="J93" s="326" t="str">
        <f>IF('6'!L107&lt;&gt;"",'6'!L107,"")</f>
        <v/>
      </c>
      <c r="K93" s="327" t="str">
        <f>IF('6'!M107&lt;&gt;"",'6'!M107,"")</f>
        <v/>
      </c>
      <c r="L93" s="112"/>
    </row>
    <row r="94" spans="1:12" ht="13.8" x14ac:dyDescent="0.45">
      <c r="A94" s="112"/>
      <c r="B94" s="615" t="str">
        <f>IF(C94&lt;&gt;"",10,"")</f>
        <v/>
      </c>
      <c r="C94" s="618" t="str">
        <f>IF('1'!D22&lt;&gt;"",'1'!D22,"")</f>
        <v/>
      </c>
      <c r="D94" s="621" t="str">
        <f>IF('3'!G63="[選択]","","【A】"&amp;'3'!G63&amp;"（"&amp;'3'!H64&amp;"）"&amp;CHAR(10))&amp;IF('3'!I63="[選択]","","【B】"&amp;'3'!I63&amp;"（"&amp;'3'!J64&amp;"）"&amp;CHAR(10))&amp;IF('3'!K63="実施済","【C】"&amp;'3'!K63&amp;"（"&amp;'3'!L64&amp;"）"&amp;CHAR(10),"")&amp;IF('3'!M63="実施済","【D】"&amp;'3'!M63&amp;"（"&amp;'3'!N64&amp;"）"&amp;CHAR(10),"")</f>
        <v/>
      </c>
      <c r="E94" s="624" t="str">
        <f>IF('4'!G64="[選択]","","【a】"&amp;'4'!G64&amp;"（"&amp;'4'!H65&amp;"）"&amp;CHAR(10))&amp;IF('4'!I64="[選択]","","【b】"&amp;'4'!I64&amp;"（"&amp;'4'!J65&amp;"）"&amp;CHAR(10))&amp;IF('4'!K64="[選択]","","【c】"&amp;'4'!K64&amp;"（"&amp;'4'!L65&amp;"）"&amp;CHAR(10))&amp;IF('4'!M64="[選択]","","【d】"&amp;'4'!M64&amp;"（"&amp;'4'!N65&amp;"）"&amp;CHAR(10))&amp;IF('4'!O64="[選択]","","【e】"&amp;'4'!O64&amp;"（"&amp;'4'!P65&amp;"）"&amp;CHAR(10))&amp;IF('4'!Q64="[選択]","","【f】"&amp;'4'!Q64&amp;"（"&amp;'4'!R65&amp;"）"&amp;CHAR(10))&amp;IF('4'!S64="[選択]","","【g】"&amp;'4'!S64&amp;"（"&amp;'4'!T65&amp;"）"&amp;CHAR(10))&amp;IF('4'!U64="[選択]","","【h】"&amp;'4'!U64&amp;"（"&amp;'4'!V65&amp;"）")</f>
        <v/>
      </c>
      <c r="F94" s="627" t="str">
        <f>'4'!X64</f>
        <v>[選択]</v>
      </c>
      <c r="G94" s="141" t="str">
        <f>IF('5'!H63&lt;&gt;"",'5'!H63,"")</f>
        <v/>
      </c>
      <c r="H94" s="304" t="str">
        <f>IF('6'!J108&lt;&gt;"",'6'!J108,"")</f>
        <v/>
      </c>
      <c r="I94" s="305" t="str">
        <f>IF('6'!K108&lt;&gt;"",'6'!K108,"")</f>
        <v/>
      </c>
      <c r="J94" s="304" t="str">
        <f>IF('6'!L108&lt;&gt;"",'6'!L108,"")</f>
        <v/>
      </c>
      <c r="K94" s="305" t="str">
        <f>IF('6'!M108&lt;&gt;"",'6'!M108,"")</f>
        <v/>
      </c>
      <c r="L94" s="112"/>
    </row>
    <row r="95" spans="1:12" ht="13.8" x14ac:dyDescent="0.45">
      <c r="A95" s="112"/>
      <c r="B95" s="616"/>
      <c r="C95" s="619"/>
      <c r="D95" s="622"/>
      <c r="E95" s="625"/>
      <c r="F95" s="628"/>
      <c r="G95" s="142" t="str">
        <f>IF('5'!I63&lt;&gt;"",'5'!I63,"")</f>
        <v/>
      </c>
      <c r="H95" s="323" t="str">
        <f>IF('6'!J109&lt;&gt;"",'6'!J109,"")</f>
        <v/>
      </c>
      <c r="I95" s="324" t="str">
        <f>IF('6'!K109&lt;&gt;"",'6'!K109,"")</f>
        <v/>
      </c>
      <c r="J95" s="323" t="str">
        <f>IF('6'!L109&lt;&gt;"",'6'!L109,"")</f>
        <v/>
      </c>
      <c r="K95" s="324" t="str">
        <f>IF('6'!M109&lt;&gt;"",'6'!M109,"")</f>
        <v/>
      </c>
      <c r="L95" s="112"/>
    </row>
    <row r="96" spans="1:12" ht="13.8" x14ac:dyDescent="0.45">
      <c r="A96" s="112"/>
      <c r="B96" s="616"/>
      <c r="C96" s="619"/>
      <c r="D96" s="622"/>
      <c r="E96" s="625"/>
      <c r="F96" s="628"/>
      <c r="G96" s="142" t="str">
        <f>IF('5'!J63&lt;&gt;"",'5'!J63,"")</f>
        <v/>
      </c>
      <c r="H96" s="323" t="str">
        <f>IF('6'!J110&lt;&gt;"",'6'!J110,"")</f>
        <v/>
      </c>
      <c r="I96" s="324" t="str">
        <f>IF('6'!K110&lt;&gt;"",'6'!K110,"")</f>
        <v/>
      </c>
      <c r="J96" s="323" t="str">
        <f>IF('6'!L110&lt;&gt;"",'6'!L110,"")</f>
        <v/>
      </c>
      <c r="K96" s="324" t="str">
        <f>IF('6'!M110&lt;&gt;"",'6'!M110,"")</f>
        <v/>
      </c>
      <c r="L96" s="112"/>
    </row>
    <row r="97" spans="1:12" ht="13.8" x14ac:dyDescent="0.45">
      <c r="A97" s="112"/>
      <c r="B97" s="616"/>
      <c r="C97" s="619"/>
      <c r="D97" s="622"/>
      <c r="E97" s="625"/>
      <c r="F97" s="628"/>
      <c r="G97" s="142" t="str">
        <f>IF('5'!K63&lt;&gt;"",'5'!K63,"")</f>
        <v/>
      </c>
      <c r="H97" s="323" t="str">
        <f>IF('6'!J111&lt;&gt;"",'6'!J111,"")</f>
        <v/>
      </c>
      <c r="I97" s="324" t="str">
        <f>IF('6'!K111&lt;&gt;"",'6'!K111,"")</f>
        <v/>
      </c>
      <c r="J97" s="323" t="str">
        <f>IF('6'!L111&lt;&gt;"",'6'!L111,"")</f>
        <v/>
      </c>
      <c r="K97" s="324" t="str">
        <f>IF('6'!M111&lt;&gt;"",'6'!M111,"")</f>
        <v/>
      </c>
      <c r="L97" s="112"/>
    </row>
    <row r="98" spans="1:12" ht="13.8" x14ac:dyDescent="0.45">
      <c r="A98" s="112"/>
      <c r="B98" s="616"/>
      <c r="C98" s="619"/>
      <c r="D98" s="622"/>
      <c r="E98" s="625"/>
      <c r="F98" s="628"/>
      <c r="G98" s="142" t="str">
        <f>IF('5'!L63&lt;&gt;"",'5'!L63,"")</f>
        <v/>
      </c>
      <c r="H98" s="323" t="str">
        <f>IF('6'!J112&lt;&gt;"",'6'!J112,"")</f>
        <v/>
      </c>
      <c r="I98" s="324" t="str">
        <f>IF('6'!K112&lt;&gt;"",'6'!K112,"")</f>
        <v/>
      </c>
      <c r="J98" s="323" t="str">
        <f>IF('6'!L112&lt;&gt;"",'6'!L112,"")</f>
        <v/>
      </c>
      <c r="K98" s="324" t="str">
        <f>IF('6'!M112&lt;&gt;"",'6'!M112,"")</f>
        <v/>
      </c>
      <c r="L98" s="112"/>
    </row>
    <row r="99" spans="1:12" ht="13.8" x14ac:dyDescent="0.45">
      <c r="A99" s="112"/>
      <c r="B99" s="616"/>
      <c r="C99" s="619"/>
      <c r="D99" s="622"/>
      <c r="E99" s="625"/>
      <c r="F99" s="628"/>
      <c r="G99" s="142" t="str">
        <f>IF('5'!M63&lt;&gt;"",'5'!M63,"")</f>
        <v/>
      </c>
      <c r="H99" s="323" t="str">
        <f>IF('6'!J113&lt;&gt;"",'6'!J113,"")</f>
        <v/>
      </c>
      <c r="I99" s="324" t="str">
        <f>IF('6'!K113&lt;&gt;"",'6'!K113,"")</f>
        <v/>
      </c>
      <c r="J99" s="323" t="str">
        <f>IF('6'!L113&lt;&gt;"",'6'!L113,"")</f>
        <v/>
      </c>
      <c r="K99" s="324" t="str">
        <f>IF('6'!M113&lt;&gt;"",'6'!M113,"")</f>
        <v/>
      </c>
      <c r="L99" s="112"/>
    </row>
    <row r="100" spans="1:12" ht="13.8" x14ac:dyDescent="0.45">
      <c r="A100" s="112"/>
      <c r="B100" s="616"/>
      <c r="C100" s="619"/>
      <c r="D100" s="622"/>
      <c r="E100" s="625"/>
      <c r="F100" s="628"/>
      <c r="G100" s="142" t="str">
        <f>IF('5'!N63&lt;&gt;"",'5'!N63,"")</f>
        <v/>
      </c>
      <c r="H100" s="323" t="str">
        <f>IF('6'!J114&lt;&gt;"",'6'!J114,"")</f>
        <v/>
      </c>
      <c r="I100" s="324" t="str">
        <f>IF('6'!K114&lt;&gt;"",'6'!K114,"")</f>
        <v/>
      </c>
      <c r="J100" s="323" t="str">
        <f>IF('6'!L114&lt;&gt;"",'6'!L114,"")</f>
        <v/>
      </c>
      <c r="K100" s="324" t="str">
        <f>IF('6'!M114&lt;&gt;"",'6'!M114,"")</f>
        <v/>
      </c>
      <c r="L100" s="112"/>
    </row>
    <row r="101" spans="1:12" ht="13.8" x14ac:dyDescent="0.45">
      <c r="A101" s="112"/>
      <c r="B101" s="616"/>
      <c r="C101" s="619"/>
      <c r="D101" s="622"/>
      <c r="E101" s="625"/>
      <c r="F101" s="628"/>
      <c r="G101" s="142" t="str">
        <f>IF('5'!O63&lt;&gt;"",'5'!O63,"")</f>
        <v/>
      </c>
      <c r="H101" s="323" t="str">
        <f>IF('6'!J115&lt;&gt;"",'6'!J115,"")</f>
        <v/>
      </c>
      <c r="I101" s="324" t="str">
        <f>IF('6'!K115&lt;&gt;"",'6'!K115,"")</f>
        <v/>
      </c>
      <c r="J101" s="323" t="str">
        <f>IF('6'!L115&lt;&gt;"",'6'!L115,"")</f>
        <v/>
      </c>
      <c r="K101" s="324" t="str">
        <f>IF('6'!M115&lt;&gt;"",'6'!M115,"")</f>
        <v/>
      </c>
      <c r="L101" s="112"/>
    </row>
    <row r="102" spans="1:12" ht="13.8" x14ac:dyDescent="0.45">
      <c r="A102" s="112"/>
      <c r="B102" s="616"/>
      <c r="C102" s="619"/>
      <c r="D102" s="622"/>
      <c r="E102" s="625"/>
      <c r="F102" s="628"/>
      <c r="G102" s="142" t="str">
        <f>IF('5'!P63&lt;&gt;"",'5'!P63,"")</f>
        <v/>
      </c>
      <c r="H102" s="323" t="str">
        <f>IF('6'!J116&lt;&gt;"",'6'!J116,"")</f>
        <v/>
      </c>
      <c r="I102" s="324" t="str">
        <f>IF('6'!K116&lt;&gt;"",'6'!K116,"")</f>
        <v/>
      </c>
      <c r="J102" s="323" t="str">
        <f>IF('6'!L116&lt;&gt;"",'6'!L116,"")</f>
        <v/>
      </c>
      <c r="K102" s="324" t="str">
        <f>IF('6'!M116&lt;&gt;"",'6'!M116,"")</f>
        <v/>
      </c>
      <c r="L102" s="112"/>
    </row>
    <row r="103" spans="1:12" ht="14.4" thickBot="1" x14ac:dyDescent="0.5">
      <c r="A103" s="112"/>
      <c r="B103" s="617"/>
      <c r="C103" s="620"/>
      <c r="D103" s="623"/>
      <c r="E103" s="626"/>
      <c r="F103" s="629"/>
      <c r="G103" s="325" t="str">
        <f>IF('5'!Q63&lt;&gt;"",'5'!Q63,"")</f>
        <v/>
      </c>
      <c r="H103" s="326" t="str">
        <f>IF('6'!J117&lt;&gt;"",'6'!J117,"")</f>
        <v/>
      </c>
      <c r="I103" s="327" t="str">
        <f>IF('6'!K117&lt;&gt;"",'6'!K117,"")</f>
        <v/>
      </c>
      <c r="J103" s="326" t="str">
        <f>IF('6'!L117&lt;&gt;"",'6'!L117,"")</f>
        <v/>
      </c>
      <c r="K103" s="327" t="str">
        <f>IF('6'!M117&lt;&gt;"",'6'!M117,"")</f>
        <v/>
      </c>
      <c r="L103" s="112"/>
    </row>
    <row r="104" spans="1:12" ht="13.8" x14ac:dyDescent="0.45">
      <c r="A104" s="112"/>
      <c r="B104" s="615" t="str">
        <f>IF(C104&lt;&gt;"",11,"")</f>
        <v/>
      </c>
      <c r="C104" s="618" t="str">
        <f>IF('1'!D23&lt;&gt;"",'1'!D23,"")</f>
        <v/>
      </c>
      <c r="D104" s="621" t="str">
        <f>IF('3'!G68="[選択]","","【A】"&amp;'3'!G68&amp;"（"&amp;'3'!H69&amp;"）"&amp;CHAR(10))&amp;IF('3'!I68="[選択]","","【B】"&amp;'3'!I68&amp;"（"&amp;'3'!J69&amp;"）"&amp;CHAR(10))&amp;IF('3'!K68="実施済","【C】"&amp;'3'!K68&amp;"（"&amp;'3'!L69&amp;"）"&amp;CHAR(10),"")&amp;IF('3'!M68="実施済","【D】"&amp;'3'!M68&amp;"（"&amp;'3'!N69&amp;"）"&amp;CHAR(10),"")</f>
        <v/>
      </c>
      <c r="E104" s="624" t="str">
        <f>IF('4'!G69="[選択]","","【a】"&amp;'4'!G69&amp;"（"&amp;'4'!H70&amp;"）"&amp;CHAR(10))&amp;IF('4'!I69="[選択]","","【b】"&amp;'4'!I69&amp;"（"&amp;'4'!J70&amp;"）"&amp;CHAR(10))&amp;IF('4'!K69="[選択]","","【c】"&amp;'4'!K69&amp;"（"&amp;'4'!L70&amp;"）"&amp;CHAR(10))&amp;IF('4'!M69="[選択]","","【d】"&amp;'4'!M69&amp;"（"&amp;'4'!N70&amp;"）"&amp;CHAR(10))&amp;IF('4'!O69="[選択]","","【e】"&amp;'4'!O69&amp;"（"&amp;'4'!P70&amp;"）"&amp;CHAR(10))&amp;IF('4'!Q69="[選択]","","【f】"&amp;'4'!Q69&amp;"（"&amp;'4'!R70&amp;"）"&amp;CHAR(10))&amp;IF('4'!S69="[選択]","","【g】"&amp;'4'!S69&amp;"（"&amp;'4'!T70&amp;"）"&amp;CHAR(10))&amp;IF('4'!U69="[選択]","","【h】"&amp;'4'!U69&amp;"（"&amp;'4'!V70&amp;"）")</f>
        <v/>
      </c>
      <c r="F104" s="627" t="str">
        <f>'4'!X69</f>
        <v>[選択]</v>
      </c>
      <c r="G104" s="141" t="str">
        <f>IF('5'!H68&lt;&gt;"",'5'!H68,"")</f>
        <v/>
      </c>
      <c r="H104" s="304" t="str">
        <f>IF('6'!J118&lt;&gt;"",'6'!J118,"")</f>
        <v/>
      </c>
      <c r="I104" s="305" t="str">
        <f>IF('6'!K118&lt;&gt;"",'6'!K118,"")</f>
        <v/>
      </c>
      <c r="J104" s="304" t="str">
        <f>IF('6'!L118&lt;&gt;"",'6'!L118,"")</f>
        <v/>
      </c>
      <c r="K104" s="305" t="str">
        <f>IF('6'!M118&lt;&gt;"",'6'!M118,"")</f>
        <v/>
      </c>
      <c r="L104" s="112"/>
    </row>
    <row r="105" spans="1:12" ht="13.8" x14ac:dyDescent="0.45">
      <c r="A105" s="112"/>
      <c r="B105" s="616"/>
      <c r="C105" s="619"/>
      <c r="D105" s="622"/>
      <c r="E105" s="625"/>
      <c r="F105" s="628"/>
      <c r="G105" s="142" t="str">
        <f>IF('5'!I68&lt;&gt;"",'5'!I68,"")</f>
        <v/>
      </c>
      <c r="H105" s="323" t="str">
        <f>IF('6'!J119&lt;&gt;"",'6'!J119,"")</f>
        <v/>
      </c>
      <c r="I105" s="324" t="str">
        <f>IF('6'!K119&lt;&gt;"",'6'!K119,"")</f>
        <v/>
      </c>
      <c r="J105" s="323" t="str">
        <f>IF('6'!L119&lt;&gt;"",'6'!L119,"")</f>
        <v/>
      </c>
      <c r="K105" s="324" t="str">
        <f>IF('6'!M119&lt;&gt;"",'6'!M119,"")</f>
        <v/>
      </c>
      <c r="L105" s="112"/>
    </row>
    <row r="106" spans="1:12" ht="13.8" x14ac:dyDescent="0.45">
      <c r="A106" s="112"/>
      <c r="B106" s="616"/>
      <c r="C106" s="619"/>
      <c r="D106" s="622"/>
      <c r="E106" s="625"/>
      <c r="F106" s="628"/>
      <c r="G106" s="142" t="str">
        <f>IF('5'!J68&lt;&gt;"",'5'!J68,"")</f>
        <v/>
      </c>
      <c r="H106" s="323" t="str">
        <f>IF('6'!J120&lt;&gt;"",'6'!J120,"")</f>
        <v/>
      </c>
      <c r="I106" s="324" t="str">
        <f>IF('6'!K120&lt;&gt;"",'6'!K120,"")</f>
        <v/>
      </c>
      <c r="J106" s="323" t="str">
        <f>IF('6'!L120&lt;&gt;"",'6'!L120,"")</f>
        <v/>
      </c>
      <c r="K106" s="324" t="str">
        <f>IF('6'!M120&lt;&gt;"",'6'!M120,"")</f>
        <v/>
      </c>
      <c r="L106" s="112"/>
    </row>
    <row r="107" spans="1:12" ht="13.8" x14ac:dyDescent="0.45">
      <c r="A107" s="112"/>
      <c r="B107" s="616"/>
      <c r="C107" s="619"/>
      <c r="D107" s="622"/>
      <c r="E107" s="625"/>
      <c r="F107" s="628"/>
      <c r="G107" s="142" t="str">
        <f>IF('5'!K68&lt;&gt;"",'5'!K68,"")</f>
        <v/>
      </c>
      <c r="H107" s="323" t="str">
        <f>IF('6'!J121&lt;&gt;"",'6'!J121,"")</f>
        <v/>
      </c>
      <c r="I107" s="324" t="str">
        <f>IF('6'!K121&lt;&gt;"",'6'!K121,"")</f>
        <v/>
      </c>
      <c r="J107" s="323" t="str">
        <f>IF('6'!L121&lt;&gt;"",'6'!L121,"")</f>
        <v/>
      </c>
      <c r="K107" s="324" t="str">
        <f>IF('6'!M121&lt;&gt;"",'6'!M121,"")</f>
        <v/>
      </c>
      <c r="L107" s="112"/>
    </row>
    <row r="108" spans="1:12" ht="13.8" x14ac:dyDescent="0.45">
      <c r="A108" s="112"/>
      <c r="B108" s="616"/>
      <c r="C108" s="619"/>
      <c r="D108" s="622"/>
      <c r="E108" s="625"/>
      <c r="F108" s="628"/>
      <c r="G108" s="142" t="str">
        <f>IF('5'!L68&lt;&gt;"",'5'!L68,"")</f>
        <v/>
      </c>
      <c r="H108" s="323" t="str">
        <f>IF('6'!J122&lt;&gt;"",'6'!J122,"")</f>
        <v/>
      </c>
      <c r="I108" s="324" t="str">
        <f>IF('6'!K122&lt;&gt;"",'6'!K122,"")</f>
        <v/>
      </c>
      <c r="J108" s="323" t="str">
        <f>IF('6'!L122&lt;&gt;"",'6'!L122,"")</f>
        <v/>
      </c>
      <c r="K108" s="324" t="str">
        <f>IF('6'!M122&lt;&gt;"",'6'!M122,"")</f>
        <v/>
      </c>
      <c r="L108" s="112"/>
    </row>
    <row r="109" spans="1:12" ht="13.8" x14ac:dyDescent="0.45">
      <c r="A109" s="112"/>
      <c r="B109" s="616"/>
      <c r="C109" s="619"/>
      <c r="D109" s="622"/>
      <c r="E109" s="625"/>
      <c r="F109" s="628"/>
      <c r="G109" s="142" t="str">
        <f>IF('5'!M68&lt;&gt;"",'5'!M68,"")</f>
        <v/>
      </c>
      <c r="H109" s="323" t="str">
        <f>IF('6'!J123&lt;&gt;"",'6'!J123,"")</f>
        <v/>
      </c>
      <c r="I109" s="324" t="str">
        <f>IF('6'!K123&lt;&gt;"",'6'!K123,"")</f>
        <v/>
      </c>
      <c r="J109" s="323" t="str">
        <f>IF('6'!L123&lt;&gt;"",'6'!L123,"")</f>
        <v/>
      </c>
      <c r="K109" s="324" t="str">
        <f>IF('6'!M123&lt;&gt;"",'6'!M123,"")</f>
        <v/>
      </c>
      <c r="L109" s="112"/>
    </row>
    <row r="110" spans="1:12" ht="13.8" x14ac:dyDescent="0.45">
      <c r="A110" s="112"/>
      <c r="B110" s="616"/>
      <c r="C110" s="619"/>
      <c r="D110" s="622"/>
      <c r="E110" s="625"/>
      <c r="F110" s="628"/>
      <c r="G110" s="142" t="str">
        <f>IF('5'!N68&lt;&gt;"",'5'!N68,"")</f>
        <v/>
      </c>
      <c r="H110" s="323" t="str">
        <f>IF('6'!J124&lt;&gt;"",'6'!J124,"")</f>
        <v/>
      </c>
      <c r="I110" s="324" t="str">
        <f>IF('6'!K124&lt;&gt;"",'6'!K124,"")</f>
        <v/>
      </c>
      <c r="J110" s="323" t="str">
        <f>IF('6'!L124&lt;&gt;"",'6'!L124,"")</f>
        <v/>
      </c>
      <c r="K110" s="324" t="str">
        <f>IF('6'!M124&lt;&gt;"",'6'!M124,"")</f>
        <v/>
      </c>
      <c r="L110" s="112"/>
    </row>
    <row r="111" spans="1:12" ht="13.8" x14ac:dyDescent="0.45">
      <c r="A111" s="112"/>
      <c r="B111" s="616"/>
      <c r="C111" s="619"/>
      <c r="D111" s="622"/>
      <c r="E111" s="625"/>
      <c r="F111" s="628"/>
      <c r="G111" s="142" t="str">
        <f>IF('5'!O68&lt;&gt;"",'5'!O68,"")</f>
        <v/>
      </c>
      <c r="H111" s="323" t="str">
        <f>IF('6'!J125&lt;&gt;"",'6'!J125,"")</f>
        <v/>
      </c>
      <c r="I111" s="324" t="str">
        <f>IF('6'!K125&lt;&gt;"",'6'!K125,"")</f>
        <v/>
      </c>
      <c r="J111" s="323" t="str">
        <f>IF('6'!L125&lt;&gt;"",'6'!L125,"")</f>
        <v/>
      </c>
      <c r="K111" s="324" t="str">
        <f>IF('6'!M125&lt;&gt;"",'6'!M125,"")</f>
        <v/>
      </c>
      <c r="L111" s="112"/>
    </row>
    <row r="112" spans="1:12" ht="13.8" x14ac:dyDescent="0.45">
      <c r="A112" s="112"/>
      <c r="B112" s="616"/>
      <c r="C112" s="619"/>
      <c r="D112" s="622"/>
      <c r="E112" s="625"/>
      <c r="F112" s="628"/>
      <c r="G112" s="142" t="str">
        <f>IF('5'!P68&lt;&gt;"",'5'!P68,"")</f>
        <v/>
      </c>
      <c r="H112" s="323" t="str">
        <f>IF('6'!J126&lt;&gt;"",'6'!J126,"")</f>
        <v/>
      </c>
      <c r="I112" s="324" t="str">
        <f>IF('6'!K126&lt;&gt;"",'6'!K126,"")</f>
        <v/>
      </c>
      <c r="J112" s="323" t="str">
        <f>IF('6'!L126&lt;&gt;"",'6'!L126,"")</f>
        <v/>
      </c>
      <c r="K112" s="324" t="str">
        <f>IF('6'!M126&lt;&gt;"",'6'!M126,"")</f>
        <v/>
      </c>
      <c r="L112" s="112"/>
    </row>
    <row r="113" spans="1:12" ht="14.4" thickBot="1" x14ac:dyDescent="0.5">
      <c r="A113" s="112"/>
      <c r="B113" s="617"/>
      <c r="C113" s="620"/>
      <c r="D113" s="623"/>
      <c r="E113" s="626"/>
      <c r="F113" s="629"/>
      <c r="G113" s="325" t="str">
        <f>IF('5'!Q68&lt;&gt;"",'5'!Q68,"")</f>
        <v/>
      </c>
      <c r="H113" s="326" t="str">
        <f>IF('6'!J127&lt;&gt;"",'6'!J127,"")</f>
        <v/>
      </c>
      <c r="I113" s="327" t="str">
        <f>IF('6'!K127&lt;&gt;"",'6'!K127,"")</f>
        <v/>
      </c>
      <c r="J113" s="326" t="str">
        <f>IF('6'!L127&lt;&gt;"",'6'!L127,"")</f>
        <v/>
      </c>
      <c r="K113" s="327" t="str">
        <f>IF('6'!M127&lt;&gt;"",'6'!M127,"")</f>
        <v/>
      </c>
      <c r="L113" s="112"/>
    </row>
    <row r="114" spans="1:12" ht="13.8" x14ac:dyDescent="0.45">
      <c r="A114" s="112"/>
      <c r="B114" s="615" t="str">
        <f>IF(C114&lt;&gt;"",12,"")</f>
        <v/>
      </c>
      <c r="C114" s="618" t="str">
        <f>IF('1'!D24&lt;&gt;"",'1'!D24,"")</f>
        <v/>
      </c>
      <c r="D114" s="621" t="str">
        <f>IF('3'!G73="[選択]","","【A】"&amp;'3'!G73&amp;"（"&amp;'3'!H74&amp;"）"&amp;CHAR(10))&amp;IF('3'!I73="[選択]","","【B】"&amp;'3'!I73&amp;"（"&amp;'3'!J74&amp;"）"&amp;CHAR(10))&amp;IF('3'!K73="実施済","【C】"&amp;'3'!K73&amp;"（"&amp;'3'!L74&amp;"）"&amp;CHAR(10),"")&amp;IF('3'!M73="実施済","【D】"&amp;'3'!M73&amp;"（"&amp;'3'!N74&amp;"）"&amp;CHAR(10),"")</f>
        <v/>
      </c>
      <c r="E114" s="624" t="str">
        <f>IF('4'!G74="[選択]","","【a】"&amp;'4'!G74&amp;"（"&amp;'4'!H75&amp;"）"&amp;CHAR(10))&amp;IF('4'!I74="[選択]","","【b】"&amp;'4'!I74&amp;"（"&amp;'4'!J75&amp;"）"&amp;CHAR(10))&amp;IF('4'!K74="[選択]","","【c】"&amp;'4'!K74&amp;"（"&amp;'4'!L75&amp;"）"&amp;CHAR(10))&amp;IF('4'!M74="[選択]","","【d】"&amp;'4'!M74&amp;"（"&amp;'4'!N75&amp;"）"&amp;CHAR(10))&amp;IF('4'!O74="[選択]","","【e】"&amp;'4'!O74&amp;"（"&amp;'4'!P75&amp;"）"&amp;CHAR(10))&amp;IF('4'!Q74="[選択]","","【f】"&amp;'4'!Q74&amp;"（"&amp;'4'!R75&amp;"）"&amp;CHAR(10))&amp;IF('4'!S74="[選択]","","【g】"&amp;'4'!S74&amp;"（"&amp;'4'!T75&amp;"）"&amp;CHAR(10))&amp;IF('4'!U74="[選択]","","【h】"&amp;'4'!U74&amp;"（"&amp;'4'!V75&amp;"）")</f>
        <v/>
      </c>
      <c r="F114" s="627" t="str">
        <f>'4'!X74</f>
        <v>[選択]</v>
      </c>
      <c r="G114" s="141" t="str">
        <f>IF('5'!H73&lt;&gt;"",'5'!H73,"")</f>
        <v/>
      </c>
      <c r="H114" s="304" t="str">
        <f>IF('6'!J128&lt;&gt;"",'6'!J128,"")</f>
        <v/>
      </c>
      <c r="I114" s="305" t="str">
        <f>IF('6'!K128&lt;&gt;"",'6'!K128,"")</f>
        <v/>
      </c>
      <c r="J114" s="304" t="str">
        <f>IF('6'!L128&lt;&gt;"",'6'!L128,"")</f>
        <v/>
      </c>
      <c r="K114" s="305" t="str">
        <f>IF('6'!M128&lt;&gt;"",'6'!M128,"")</f>
        <v/>
      </c>
      <c r="L114" s="112"/>
    </row>
    <row r="115" spans="1:12" ht="13.8" x14ac:dyDescent="0.45">
      <c r="A115" s="112"/>
      <c r="B115" s="616"/>
      <c r="C115" s="619"/>
      <c r="D115" s="622"/>
      <c r="E115" s="625"/>
      <c r="F115" s="628"/>
      <c r="G115" s="142" t="str">
        <f>IF('5'!I73&lt;&gt;"",'5'!I73,"")</f>
        <v/>
      </c>
      <c r="H115" s="323" t="str">
        <f>IF('6'!J129&lt;&gt;"",'6'!J129,"")</f>
        <v/>
      </c>
      <c r="I115" s="324" t="str">
        <f>IF('6'!K129&lt;&gt;"",'6'!K129,"")</f>
        <v/>
      </c>
      <c r="J115" s="323" t="str">
        <f>IF('6'!L129&lt;&gt;"",'6'!L129,"")</f>
        <v/>
      </c>
      <c r="K115" s="324" t="str">
        <f>IF('6'!M129&lt;&gt;"",'6'!M129,"")</f>
        <v/>
      </c>
      <c r="L115" s="112"/>
    </row>
    <row r="116" spans="1:12" ht="13.8" x14ac:dyDescent="0.45">
      <c r="A116" s="112"/>
      <c r="B116" s="616"/>
      <c r="C116" s="619"/>
      <c r="D116" s="622"/>
      <c r="E116" s="625"/>
      <c r="F116" s="628"/>
      <c r="G116" s="142" t="str">
        <f>IF('5'!J73&lt;&gt;"",'5'!J73,"")</f>
        <v/>
      </c>
      <c r="H116" s="323" t="str">
        <f>IF('6'!J130&lt;&gt;"",'6'!J130,"")</f>
        <v/>
      </c>
      <c r="I116" s="324" t="str">
        <f>IF('6'!K130&lt;&gt;"",'6'!K130,"")</f>
        <v/>
      </c>
      <c r="J116" s="323" t="str">
        <f>IF('6'!L130&lt;&gt;"",'6'!L130,"")</f>
        <v/>
      </c>
      <c r="K116" s="324" t="str">
        <f>IF('6'!M130&lt;&gt;"",'6'!M130,"")</f>
        <v/>
      </c>
      <c r="L116" s="112"/>
    </row>
    <row r="117" spans="1:12" ht="13.8" x14ac:dyDescent="0.45">
      <c r="A117" s="112"/>
      <c r="B117" s="616"/>
      <c r="C117" s="619"/>
      <c r="D117" s="622"/>
      <c r="E117" s="625"/>
      <c r="F117" s="628"/>
      <c r="G117" s="142" t="str">
        <f>IF('5'!K73&lt;&gt;"",'5'!K73,"")</f>
        <v/>
      </c>
      <c r="H117" s="323" t="str">
        <f>IF('6'!J131&lt;&gt;"",'6'!J131,"")</f>
        <v/>
      </c>
      <c r="I117" s="324" t="str">
        <f>IF('6'!K131&lt;&gt;"",'6'!K131,"")</f>
        <v/>
      </c>
      <c r="J117" s="323" t="str">
        <f>IF('6'!L131&lt;&gt;"",'6'!L131,"")</f>
        <v/>
      </c>
      <c r="K117" s="324" t="str">
        <f>IF('6'!M131&lt;&gt;"",'6'!M131,"")</f>
        <v/>
      </c>
      <c r="L117" s="112"/>
    </row>
    <row r="118" spans="1:12" ht="13.8" x14ac:dyDescent="0.45">
      <c r="A118" s="112"/>
      <c r="B118" s="616"/>
      <c r="C118" s="619"/>
      <c r="D118" s="622"/>
      <c r="E118" s="625"/>
      <c r="F118" s="628"/>
      <c r="G118" s="142" t="str">
        <f>IF('5'!L73&lt;&gt;"",'5'!L73,"")</f>
        <v/>
      </c>
      <c r="H118" s="323" t="str">
        <f>IF('6'!J132&lt;&gt;"",'6'!J132,"")</f>
        <v/>
      </c>
      <c r="I118" s="324" t="str">
        <f>IF('6'!K132&lt;&gt;"",'6'!K132,"")</f>
        <v/>
      </c>
      <c r="J118" s="323" t="str">
        <f>IF('6'!L132&lt;&gt;"",'6'!L132,"")</f>
        <v/>
      </c>
      <c r="K118" s="324" t="str">
        <f>IF('6'!M132&lt;&gt;"",'6'!M132,"")</f>
        <v/>
      </c>
      <c r="L118" s="112"/>
    </row>
    <row r="119" spans="1:12" ht="13.8" x14ac:dyDescent="0.45">
      <c r="A119" s="112"/>
      <c r="B119" s="616"/>
      <c r="C119" s="619"/>
      <c r="D119" s="622"/>
      <c r="E119" s="625"/>
      <c r="F119" s="628"/>
      <c r="G119" s="142" t="str">
        <f>IF('5'!M73&lt;&gt;"",'5'!M73,"")</f>
        <v/>
      </c>
      <c r="H119" s="323" t="str">
        <f>IF('6'!J133&lt;&gt;"",'6'!J133,"")</f>
        <v/>
      </c>
      <c r="I119" s="324" t="str">
        <f>IF('6'!K133&lt;&gt;"",'6'!K133,"")</f>
        <v/>
      </c>
      <c r="J119" s="323" t="str">
        <f>IF('6'!L133&lt;&gt;"",'6'!L133,"")</f>
        <v/>
      </c>
      <c r="K119" s="324" t="str">
        <f>IF('6'!M133&lt;&gt;"",'6'!M133,"")</f>
        <v/>
      </c>
      <c r="L119" s="112"/>
    </row>
    <row r="120" spans="1:12" ht="13.8" x14ac:dyDescent="0.45">
      <c r="A120" s="112"/>
      <c r="B120" s="616"/>
      <c r="C120" s="619"/>
      <c r="D120" s="622"/>
      <c r="E120" s="625"/>
      <c r="F120" s="628"/>
      <c r="G120" s="142" t="str">
        <f>IF('5'!N73&lt;&gt;"",'5'!N73,"")</f>
        <v/>
      </c>
      <c r="H120" s="323" t="str">
        <f>IF('6'!J134&lt;&gt;"",'6'!J134,"")</f>
        <v/>
      </c>
      <c r="I120" s="324" t="str">
        <f>IF('6'!K134&lt;&gt;"",'6'!K134,"")</f>
        <v/>
      </c>
      <c r="J120" s="323" t="str">
        <f>IF('6'!L134&lt;&gt;"",'6'!L134,"")</f>
        <v/>
      </c>
      <c r="K120" s="324" t="str">
        <f>IF('6'!M134&lt;&gt;"",'6'!M134,"")</f>
        <v/>
      </c>
      <c r="L120" s="112"/>
    </row>
    <row r="121" spans="1:12" ht="13.8" x14ac:dyDescent="0.45">
      <c r="A121" s="112"/>
      <c r="B121" s="616"/>
      <c r="C121" s="619"/>
      <c r="D121" s="622"/>
      <c r="E121" s="625"/>
      <c r="F121" s="628"/>
      <c r="G121" s="142" t="str">
        <f>IF('5'!O73&lt;&gt;"",'5'!O73,"")</f>
        <v/>
      </c>
      <c r="H121" s="323" t="str">
        <f>IF('6'!J135&lt;&gt;"",'6'!J135,"")</f>
        <v/>
      </c>
      <c r="I121" s="324" t="str">
        <f>IF('6'!K135&lt;&gt;"",'6'!K135,"")</f>
        <v/>
      </c>
      <c r="J121" s="323" t="str">
        <f>IF('6'!L135&lt;&gt;"",'6'!L135,"")</f>
        <v/>
      </c>
      <c r="K121" s="324" t="str">
        <f>IF('6'!M135&lt;&gt;"",'6'!M135,"")</f>
        <v/>
      </c>
      <c r="L121" s="112"/>
    </row>
    <row r="122" spans="1:12" ht="13.8" x14ac:dyDescent="0.45">
      <c r="A122" s="112"/>
      <c r="B122" s="616"/>
      <c r="C122" s="619"/>
      <c r="D122" s="622"/>
      <c r="E122" s="625"/>
      <c r="F122" s="628"/>
      <c r="G122" s="142" t="str">
        <f>IF('5'!P73&lt;&gt;"",'5'!P73,"")</f>
        <v/>
      </c>
      <c r="H122" s="323" t="str">
        <f>IF('6'!J136&lt;&gt;"",'6'!J136,"")</f>
        <v/>
      </c>
      <c r="I122" s="324" t="str">
        <f>IF('6'!K136&lt;&gt;"",'6'!K136,"")</f>
        <v/>
      </c>
      <c r="J122" s="323" t="str">
        <f>IF('6'!L136&lt;&gt;"",'6'!L136,"")</f>
        <v/>
      </c>
      <c r="K122" s="324" t="str">
        <f>IF('6'!M136&lt;&gt;"",'6'!M136,"")</f>
        <v/>
      </c>
      <c r="L122" s="112"/>
    </row>
    <row r="123" spans="1:12" ht="14.4" thickBot="1" x14ac:dyDescent="0.5">
      <c r="A123" s="112"/>
      <c r="B123" s="617"/>
      <c r="C123" s="620"/>
      <c r="D123" s="623"/>
      <c r="E123" s="626"/>
      <c r="F123" s="629"/>
      <c r="G123" s="325" t="str">
        <f>IF('5'!Q73&lt;&gt;"",'5'!Q73,"")</f>
        <v/>
      </c>
      <c r="H123" s="326" t="str">
        <f>IF('6'!J137&lt;&gt;"",'6'!J137,"")</f>
        <v/>
      </c>
      <c r="I123" s="327" t="str">
        <f>IF('6'!K137&lt;&gt;"",'6'!K137,"")</f>
        <v/>
      </c>
      <c r="J123" s="326" t="str">
        <f>IF('6'!L137&lt;&gt;"",'6'!L137,"")</f>
        <v/>
      </c>
      <c r="K123" s="327" t="str">
        <f>IF('6'!M137&lt;&gt;"",'6'!M137,"")</f>
        <v/>
      </c>
      <c r="L123" s="112"/>
    </row>
    <row r="124" spans="1:12" ht="13.8" x14ac:dyDescent="0.45">
      <c r="A124" s="112"/>
      <c r="B124" s="615" t="str">
        <f>IF(C124&lt;&gt;"",13,"")</f>
        <v/>
      </c>
      <c r="C124" s="618" t="str">
        <f>IF('1'!D25&lt;&gt;"",'1'!D25,"")</f>
        <v/>
      </c>
      <c r="D124" s="621" t="str">
        <f>IF('3'!G78="[選択]","","【A】"&amp;'3'!G78&amp;"（"&amp;'3'!H79&amp;"）"&amp;CHAR(10))&amp;IF('3'!I78="[選択]","","【B】"&amp;'3'!I78&amp;"（"&amp;'3'!J79&amp;"）"&amp;CHAR(10))&amp;IF('3'!K78="実施済","【C】"&amp;'3'!K78&amp;"（"&amp;'3'!L79&amp;"）"&amp;CHAR(10),"")&amp;IF('3'!M78="実施済","【D】"&amp;'3'!M78&amp;"（"&amp;'3'!N79&amp;"）"&amp;CHAR(10),"")</f>
        <v/>
      </c>
      <c r="E124" s="624" t="str">
        <f>IF('4'!G79="[選択]","","【a】"&amp;'4'!G79&amp;"（"&amp;'4'!H80&amp;"）"&amp;CHAR(10))&amp;IF('4'!I79="[選択]","","【b】"&amp;'4'!I79&amp;"（"&amp;'4'!J80&amp;"）"&amp;CHAR(10))&amp;IF('4'!K79="[選択]","","【c】"&amp;'4'!K79&amp;"（"&amp;'4'!L80&amp;"）"&amp;CHAR(10))&amp;IF('4'!M79="[選択]","","【d】"&amp;'4'!M79&amp;"（"&amp;'4'!N80&amp;"）"&amp;CHAR(10))&amp;IF('4'!O79="[選択]","","【e】"&amp;'4'!O79&amp;"（"&amp;'4'!P80&amp;"）"&amp;CHAR(10))&amp;IF('4'!Q79="[選択]","","【f】"&amp;'4'!Q79&amp;"（"&amp;'4'!R80&amp;"）"&amp;CHAR(10))&amp;IF('4'!S79="[選択]","","【g】"&amp;'4'!S79&amp;"（"&amp;'4'!T80&amp;"）"&amp;CHAR(10))&amp;IF('4'!U79="[選択]","","【h】"&amp;'4'!U79&amp;"（"&amp;'4'!V80&amp;"）")</f>
        <v/>
      </c>
      <c r="F124" s="627" t="str">
        <f>'4'!X79</f>
        <v>[選択]</v>
      </c>
      <c r="G124" s="141" t="str">
        <f>IF('5'!H78&lt;&gt;"",'5'!H78,"")</f>
        <v/>
      </c>
      <c r="H124" s="304" t="str">
        <f>IF('6'!J138&lt;&gt;"",'6'!J138,"")</f>
        <v/>
      </c>
      <c r="I124" s="305" t="str">
        <f>IF('6'!K138&lt;&gt;"",'6'!K138,"")</f>
        <v/>
      </c>
      <c r="J124" s="304" t="str">
        <f>IF('6'!L138&lt;&gt;"",'6'!L138,"")</f>
        <v/>
      </c>
      <c r="K124" s="305" t="str">
        <f>IF('6'!M138&lt;&gt;"",'6'!M138,"")</f>
        <v/>
      </c>
      <c r="L124" s="112"/>
    </row>
    <row r="125" spans="1:12" ht="13.8" x14ac:dyDescent="0.45">
      <c r="A125" s="112"/>
      <c r="B125" s="616"/>
      <c r="C125" s="619"/>
      <c r="D125" s="622"/>
      <c r="E125" s="625"/>
      <c r="F125" s="628"/>
      <c r="G125" s="142" t="str">
        <f>IF('5'!I78&lt;&gt;"",'5'!I78,"")</f>
        <v/>
      </c>
      <c r="H125" s="323" t="str">
        <f>IF('6'!J139&lt;&gt;"",'6'!J139,"")</f>
        <v/>
      </c>
      <c r="I125" s="324" t="str">
        <f>IF('6'!K139&lt;&gt;"",'6'!K139,"")</f>
        <v/>
      </c>
      <c r="J125" s="323" t="str">
        <f>IF('6'!L139&lt;&gt;"",'6'!L139,"")</f>
        <v/>
      </c>
      <c r="K125" s="324" t="str">
        <f>IF('6'!M139&lt;&gt;"",'6'!M139,"")</f>
        <v/>
      </c>
      <c r="L125" s="112"/>
    </row>
    <row r="126" spans="1:12" ht="13.8" x14ac:dyDescent="0.45">
      <c r="A126" s="112"/>
      <c r="B126" s="616"/>
      <c r="C126" s="619"/>
      <c r="D126" s="622"/>
      <c r="E126" s="625"/>
      <c r="F126" s="628"/>
      <c r="G126" s="142" t="str">
        <f>IF('5'!J78&lt;&gt;"",'5'!J78,"")</f>
        <v/>
      </c>
      <c r="H126" s="323" t="str">
        <f>IF('6'!J140&lt;&gt;"",'6'!J140,"")</f>
        <v/>
      </c>
      <c r="I126" s="324" t="str">
        <f>IF('6'!K140&lt;&gt;"",'6'!K140,"")</f>
        <v/>
      </c>
      <c r="J126" s="323" t="str">
        <f>IF('6'!L140&lt;&gt;"",'6'!L140,"")</f>
        <v/>
      </c>
      <c r="K126" s="324" t="str">
        <f>IF('6'!M140&lt;&gt;"",'6'!M140,"")</f>
        <v/>
      </c>
      <c r="L126" s="112"/>
    </row>
    <row r="127" spans="1:12" ht="13.8" x14ac:dyDescent="0.45">
      <c r="A127" s="112"/>
      <c r="B127" s="616"/>
      <c r="C127" s="619"/>
      <c r="D127" s="622"/>
      <c r="E127" s="625"/>
      <c r="F127" s="628"/>
      <c r="G127" s="142" t="str">
        <f>IF('5'!K78&lt;&gt;"",'5'!K78,"")</f>
        <v/>
      </c>
      <c r="H127" s="323" t="str">
        <f>IF('6'!J141&lt;&gt;"",'6'!J141,"")</f>
        <v/>
      </c>
      <c r="I127" s="324" t="str">
        <f>IF('6'!K141&lt;&gt;"",'6'!K141,"")</f>
        <v/>
      </c>
      <c r="J127" s="323" t="str">
        <f>IF('6'!L141&lt;&gt;"",'6'!L141,"")</f>
        <v/>
      </c>
      <c r="K127" s="324" t="str">
        <f>IF('6'!M141&lt;&gt;"",'6'!M141,"")</f>
        <v/>
      </c>
      <c r="L127" s="112"/>
    </row>
    <row r="128" spans="1:12" ht="13.8" x14ac:dyDescent="0.45">
      <c r="A128" s="112"/>
      <c r="B128" s="616"/>
      <c r="C128" s="619"/>
      <c r="D128" s="622"/>
      <c r="E128" s="625"/>
      <c r="F128" s="628"/>
      <c r="G128" s="142" t="str">
        <f>IF('5'!L78&lt;&gt;"",'5'!L78,"")</f>
        <v/>
      </c>
      <c r="H128" s="323" t="str">
        <f>IF('6'!J142&lt;&gt;"",'6'!J142,"")</f>
        <v/>
      </c>
      <c r="I128" s="324" t="str">
        <f>IF('6'!K142&lt;&gt;"",'6'!K142,"")</f>
        <v/>
      </c>
      <c r="J128" s="323" t="str">
        <f>IF('6'!L142&lt;&gt;"",'6'!L142,"")</f>
        <v/>
      </c>
      <c r="K128" s="324" t="str">
        <f>IF('6'!M142&lt;&gt;"",'6'!M142,"")</f>
        <v/>
      </c>
      <c r="L128" s="112"/>
    </row>
    <row r="129" spans="1:12" ht="13.8" x14ac:dyDescent="0.45">
      <c r="A129" s="112"/>
      <c r="B129" s="616"/>
      <c r="C129" s="619"/>
      <c r="D129" s="622"/>
      <c r="E129" s="625"/>
      <c r="F129" s="628"/>
      <c r="G129" s="142" t="str">
        <f>IF('5'!M78&lt;&gt;"",'5'!M78,"")</f>
        <v/>
      </c>
      <c r="H129" s="323" t="str">
        <f>IF('6'!J143&lt;&gt;"",'6'!J143,"")</f>
        <v/>
      </c>
      <c r="I129" s="324" t="str">
        <f>IF('6'!K143&lt;&gt;"",'6'!K143,"")</f>
        <v/>
      </c>
      <c r="J129" s="323" t="str">
        <f>IF('6'!L143&lt;&gt;"",'6'!L143,"")</f>
        <v/>
      </c>
      <c r="K129" s="324" t="str">
        <f>IF('6'!M143&lt;&gt;"",'6'!M143,"")</f>
        <v/>
      </c>
      <c r="L129" s="112"/>
    </row>
    <row r="130" spans="1:12" ht="13.8" x14ac:dyDescent="0.45">
      <c r="A130" s="112"/>
      <c r="B130" s="616"/>
      <c r="C130" s="619"/>
      <c r="D130" s="622"/>
      <c r="E130" s="625"/>
      <c r="F130" s="628"/>
      <c r="G130" s="142" t="str">
        <f>IF('5'!N78&lt;&gt;"",'5'!N78,"")</f>
        <v/>
      </c>
      <c r="H130" s="323" t="str">
        <f>IF('6'!J144&lt;&gt;"",'6'!J144,"")</f>
        <v/>
      </c>
      <c r="I130" s="324" t="str">
        <f>IF('6'!K144&lt;&gt;"",'6'!K144,"")</f>
        <v/>
      </c>
      <c r="J130" s="323" t="str">
        <f>IF('6'!L144&lt;&gt;"",'6'!L144,"")</f>
        <v/>
      </c>
      <c r="K130" s="324" t="str">
        <f>IF('6'!M144&lt;&gt;"",'6'!M144,"")</f>
        <v/>
      </c>
      <c r="L130" s="112"/>
    </row>
    <row r="131" spans="1:12" ht="13.8" x14ac:dyDescent="0.45">
      <c r="A131" s="112"/>
      <c r="B131" s="616"/>
      <c r="C131" s="619"/>
      <c r="D131" s="622"/>
      <c r="E131" s="625"/>
      <c r="F131" s="628"/>
      <c r="G131" s="142" t="str">
        <f>IF('5'!O78&lt;&gt;"",'5'!O78,"")</f>
        <v/>
      </c>
      <c r="H131" s="323" t="str">
        <f>IF('6'!J145&lt;&gt;"",'6'!J145,"")</f>
        <v/>
      </c>
      <c r="I131" s="324" t="str">
        <f>IF('6'!K145&lt;&gt;"",'6'!K145,"")</f>
        <v/>
      </c>
      <c r="J131" s="323" t="str">
        <f>IF('6'!L145&lt;&gt;"",'6'!L145,"")</f>
        <v/>
      </c>
      <c r="K131" s="324" t="str">
        <f>IF('6'!M145&lt;&gt;"",'6'!M145,"")</f>
        <v/>
      </c>
      <c r="L131" s="112"/>
    </row>
    <row r="132" spans="1:12" ht="13.8" x14ac:dyDescent="0.45">
      <c r="A132" s="112"/>
      <c r="B132" s="616"/>
      <c r="C132" s="619"/>
      <c r="D132" s="622"/>
      <c r="E132" s="625"/>
      <c r="F132" s="628"/>
      <c r="G132" s="142" t="str">
        <f>IF('5'!P78&lt;&gt;"",'5'!P78,"")</f>
        <v/>
      </c>
      <c r="H132" s="323" t="str">
        <f>IF('6'!J146&lt;&gt;"",'6'!J146,"")</f>
        <v/>
      </c>
      <c r="I132" s="324" t="str">
        <f>IF('6'!K146&lt;&gt;"",'6'!K146,"")</f>
        <v/>
      </c>
      <c r="J132" s="323" t="str">
        <f>IF('6'!L146&lt;&gt;"",'6'!L146,"")</f>
        <v/>
      </c>
      <c r="K132" s="324" t="str">
        <f>IF('6'!M146&lt;&gt;"",'6'!M146,"")</f>
        <v/>
      </c>
      <c r="L132" s="112"/>
    </row>
    <row r="133" spans="1:12" ht="14.4" thickBot="1" x14ac:dyDescent="0.5">
      <c r="A133" s="112"/>
      <c r="B133" s="617"/>
      <c r="C133" s="620"/>
      <c r="D133" s="623"/>
      <c r="E133" s="626"/>
      <c r="F133" s="629"/>
      <c r="G133" s="325" t="str">
        <f>IF('5'!Q78&lt;&gt;"",'5'!Q78,"")</f>
        <v/>
      </c>
      <c r="H133" s="326" t="str">
        <f>IF('6'!J147&lt;&gt;"",'6'!J147,"")</f>
        <v/>
      </c>
      <c r="I133" s="327" t="str">
        <f>IF('6'!K147&lt;&gt;"",'6'!K147,"")</f>
        <v/>
      </c>
      <c r="J133" s="326" t="str">
        <f>IF('6'!L147&lt;&gt;"",'6'!L147,"")</f>
        <v/>
      </c>
      <c r="K133" s="327" t="str">
        <f>IF('6'!M147&lt;&gt;"",'6'!M147,"")</f>
        <v/>
      </c>
      <c r="L133" s="112"/>
    </row>
    <row r="134" spans="1:12" ht="13.8" x14ac:dyDescent="0.45">
      <c r="A134" s="112"/>
      <c r="B134" s="615" t="str">
        <f>IF(C134&lt;&gt;"",14,"")</f>
        <v/>
      </c>
      <c r="C134" s="618" t="str">
        <f>IF('1'!D26&lt;&gt;"",'1'!D26,"")</f>
        <v/>
      </c>
      <c r="D134" s="621" t="str">
        <f>IF('3'!G83="[選択]","","【A】"&amp;'3'!G83&amp;"（"&amp;'3'!H84&amp;"）"&amp;CHAR(10))&amp;IF('3'!I83="[選択]","","【B】"&amp;'3'!I83&amp;"（"&amp;'3'!J84&amp;"）"&amp;CHAR(10))&amp;IF('3'!K83="実施済","【C】"&amp;'3'!K83&amp;"（"&amp;'3'!L84&amp;"）"&amp;CHAR(10),"")&amp;IF('3'!M83="実施済","【D】"&amp;'3'!M83&amp;"（"&amp;'3'!N84&amp;"）"&amp;CHAR(10),"")</f>
        <v/>
      </c>
      <c r="E134" s="624" t="str">
        <f>IF('4'!G84="[選択]","","【a】"&amp;'4'!G84&amp;"（"&amp;'4'!H85&amp;"）"&amp;CHAR(10))&amp;IF('4'!I84="[選択]","","【b】"&amp;'4'!I84&amp;"（"&amp;'4'!J85&amp;"）"&amp;CHAR(10))&amp;IF('4'!K84="[選択]","","【c】"&amp;'4'!K84&amp;"（"&amp;'4'!L85&amp;"）"&amp;CHAR(10))&amp;IF('4'!M84="[選択]","","【d】"&amp;'4'!M84&amp;"（"&amp;'4'!N85&amp;"）"&amp;CHAR(10))&amp;IF('4'!O84="[選択]","","【e】"&amp;'4'!O84&amp;"（"&amp;'4'!P85&amp;"）"&amp;CHAR(10))&amp;IF('4'!Q84="[選択]","","【f】"&amp;'4'!Q84&amp;"（"&amp;'4'!R85&amp;"）"&amp;CHAR(10))&amp;IF('4'!S84="[選択]","","【g】"&amp;'4'!S84&amp;"（"&amp;'4'!T85&amp;"）"&amp;CHAR(10))&amp;IF('4'!U84="[選択]","","【h】"&amp;'4'!U84&amp;"（"&amp;'4'!V85&amp;"）")</f>
        <v/>
      </c>
      <c r="F134" s="627" t="str">
        <f>'4'!X84</f>
        <v>[選択]</v>
      </c>
      <c r="G134" s="141" t="str">
        <f>IF('5'!H83&lt;&gt;"",'5'!H83,"")</f>
        <v/>
      </c>
      <c r="H134" s="304" t="str">
        <f>IF('6'!J148&lt;&gt;"",'6'!J148,"")</f>
        <v/>
      </c>
      <c r="I134" s="305" t="str">
        <f>IF('6'!K148&lt;&gt;"",'6'!K148,"")</f>
        <v/>
      </c>
      <c r="J134" s="304" t="str">
        <f>IF('6'!L148&lt;&gt;"",'6'!L148,"")</f>
        <v/>
      </c>
      <c r="K134" s="305" t="str">
        <f>IF('6'!M148&lt;&gt;"",'6'!M148,"")</f>
        <v/>
      </c>
      <c r="L134" s="112"/>
    </row>
    <row r="135" spans="1:12" ht="13.8" x14ac:dyDescent="0.45">
      <c r="A135" s="112"/>
      <c r="B135" s="616"/>
      <c r="C135" s="619"/>
      <c r="D135" s="622"/>
      <c r="E135" s="625"/>
      <c r="F135" s="628"/>
      <c r="G135" s="142" t="str">
        <f>IF('5'!I83&lt;&gt;"",'5'!I83,"")</f>
        <v/>
      </c>
      <c r="H135" s="323" t="str">
        <f>IF('6'!J149&lt;&gt;"",'6'!J149,"")</f>
        <v/>
      </c>
      <c r="I135" s="324" t="str">
        <f>IF('6'!K149&lt;&gt;"",'6'!K149,"")</f>
        <v/>
      </c>
      <c r="J135" s="323" t="str">
        <f>IF('6'!L149&lt;&gt;"",'6'!L149,"")</f>
        <v/>
      </c>
      <c r="K135" s="324" t="str">
        <f>IF('6'!M149&lt;&gt;"",'6'!M149,"")</f>
        <v/>
      </c>
      <c r="L135" s="112"/>
    </row>
    <row r="136" spans="1:12" ht="13.8" x14ac:dyDescent="0.45">
      <c r="A136" s="112"/>
      <c r="B136" s="616"/>
      <c r="C136" s="619"/>
      <c r="D136" s="622"/>
      <c r="E136" s="625"/>
      <c r="F136" s="628"/>
      <c r="G136" s="142" t="str">
        <f>IF('5'!J83&lt;&gt;"",'5'!J83,"")</f>
        <v/>
      </c>
      <c r="H136" s="323" t="str">
        <f>IF('6'!J150&lt;&gt;"",'6'!J150,"")</f>
        <v/>
      </c>
      <c r="I136" s="324" t="str">
        <f>IF('6'!K150&lt;&gt;"",'6'!K150,"")</f>
        <v/>
      </c>
      <c r="J136" s="323" t="str">
        <f>IF('6'!L150&lt;&gt;"",'6'!L150,"")</f>
        <v/>
      </c>
      <c r="K136" s="324" t="str">
        <f>IF('6'!M150&lt;&gt;"",'6'!M150,"")</f>
        <v/>
      </c>
      <c r="L136" s="112"/>
    </row>
    <row r="137" spans="1:12" ht="13.8" x14ac:dyDescent="0.45">
      <c r="A137" s="112"/>
      <c r="B137" s="616"/>
      <c r="C137" s="619"/>
      <c r="D137" s="622"/>
      <c r="E137" s="625"/>
      <c r="F137" s="628"/>
      <c r="G137" s="142" t="str">
        <f>IF('5'!K83&lt;&gt;"",'5'!K83,"")</f>
        <v/>
      </c>
      <c r="H137" s="323" t="str">
        <f>IF('6'!J151&lt;&gt;"",'6'!J151,"")</f>
        <v/>
      </c>
      <c r="I137" s="324" t="str">
        <f>IF('6'!K151&lt;&gt;"",'6'!K151,"")</f>
        <v/>
      </c>
      <c r="J137" s="323" t="str">
        <f>IF('6'!L151&lt;&gt;"",'6'!L151,"")</f>
        <v/>
      </c>
      <c r="K137" s="324" t="str">
        <f>IF('6'!M151&lt;&gt;"",'6'!M151,"")</f>
        <v/>
      </c>
      <c r="L137" s="112"/>
    </row>
    <row r="138" spans="1:12" ht="13.8" x14ac:dyDescent="0.45">
      <c r="A138" s="112"/>
      <c r="B138" s="616"/>
      <c r="C138" s="619"/>
      <c r="D138" s="622"/>
      <c r="E138" s="625"/>
      <c r="F138" s="628"/>
      <c r="G138" s="142" t="str">
        <f>IF('5'!L83&lt;&gt;"",'5'!L83,"")</f>
        <v/>
      </c>
      <c r="H138" s="323" t="str">
        <f>IF('6'!J152&lt;&gt;"",'6'!J152,"")</f>
        <v/>
      </c>
      <c r="I138" s="324" t="str">
        <f>IF('6'!K152&lt;&gt;"",'6'!K152,"")</f>
        <v/>
      </c>
      <c r="J138" s="323" t="str">
        <f>IF('6'!L152&lt;&gt;"",'6'!L152,"")</f>
        <v/>
      </c>
      <c r="K138" s="324" t="str">
        <f>IF('6'!M152&lt;&gt;"",'6'!M152,"")</f>
        <v/>
      </c>
      <c r="L138" s="112"/>
    </row>
    <row r="139" spans="1:12" ht="13.8" x14ac:dyDescent="0.45">
      <c r="A139" s="112"/>
      <c r="B139" s="616"/>
      <c r="C139" s="619"/>
      <c r="D139" s="622"/>
      <c r="E139" s="625"/>
      <c r="F139" s="628"/>
      <c r="G139" s="142" t="str">
        <f>IF('5'!M83&lt;&gt;"",'5'!M83,"")</f>
        <v/>
      </c>
      <c r="H139" s="323" t="str">
        <f>IF('6'!J153&lt;&gt;"",'6'!J153,"")</f>
        <v/>
      </c>
      <c r="I139" s="324" t="str">
        <f>IF('6'!K153&lt;&gt;"",'6'!K153,"")</f>
        <v/>
      </c>
      <c r="J139" s="323" t="str">
        <f>IF('6'!L153&lt;&gt;"",'6'!L153,"")</f>
        <v/>
      </c>
      <c r="K139" s="324" t="str">
        <f>IF('6'!M153&lt;&gt;"",'6'!M153,"")</f>
        <v/>
      </c>
      <c r="L139" s="112"/>
    </row>
    <row r="140" spans="1:12" ht="13.8" x14ac:dyDescent="0.45">
      <c r="A140" s="112"/>
      <c r="B140" s="616"/>
      <c r="C140" s="619"/>
      <c r="D140" s="622"/>
      <c r="E140" s="625"/>
      <c r="F140" s="628"/>
      <c r="G140" s="142" t="str">
        <f>IF('5'!N83&lt;&gt;"",'5'!N83,"")</f>
        <v/>
      </c>
      <c r="H140" s="323" t="str">
        <f>IF('6'!J154&lt;&gt;"",'6'!J154,"")</f>
        <v/>
      </c>
      <c r="I140" s="324" t="str">
        <f>IF('6'!K154&lt;&gt;"",'6'!K154,"")</f>
        <v/>
      </c>
      <c r="J140" s="323" t="str">
        <f>IF('6'!L154&lt;&gt;"",'6'!L154,"")</f>
        <v/>
      </c>
      <c r="K140" s="324" t="str">
        <f>IF('6'!M154&lt;&gt;"",'6'!M154,"")</f>
        <v/>
      </c>
      <c r="L140" s="112"/>
    </row>
    <row r="141" spans="1:12" ht="13.8" x14ac:dyDescent="0.45">
      <c r="A141" s="112"/>
      <c r="B141" s="616"/>
      <c r="C141" s="619"/>
      <c r="D141" s="622"/>
      <c r="E141" s="625"/>
      <c r="F141" s="628"/>
      <c r="G141" s="142" t="str">
        <f>IF('5'!O83&lt;&gt;"",'5'!O83,"")</f>
        <v/>
      </c>
      <c r="H141" s="323" t="str">
        <f>IF('6'!J155&lt;&gt;"",'6'!J155,"")</f>
        <v/>
      </c>
      <c r="I141" s="324" t="str">
        <f>IF('6'!K155&lt;&gt;"",'6'!K155,"")</f>
        <v/>
      </c>
      <c r="J141" s="323" t="str">
        <f>IF('6'!L155&lt;&gt;"",'6'!L155,"")</f>
        <v/>
      </c>
      <c r="K141" s="324" t="str">
        <f>IF('6'!M155&lt;&gt;"",'6'!M155,"")</f>
        <v/>
      </c>
      <c r="L141" s="112"/>
    </row>
    <row r="142" spans="1:12" ht="13.8" x14ac:dyDescent="0.45">
      <c r="A142" s="112"/>
      <c r="B142" s="616"/>
      <c r="C142" s="619"/>
      <c r="D142" s="622"/>
      <c r="E142" s="625"/>
      <c r="F142" s="628"/>
      <c r="G142" s="142" t="str">
        <f>IF('5'!P83&lt;&gt;"",'5'!P83,"")</f>
        <v/>
      </c>
      <c r="H142" s="323" t="str">
        <f>IF('6'!J156&lt;&gt;"",'6'!J156,"")</f>
        <v/>
      </c>
      <c r="I142" s="324" t="str">
        <f>IF('6'!K156&lt;&gt;"",'6'!K156,"")</f>
        <v/>
      </c>
      <c r="J142" s="323" t="str">
        <f>IF('6'!L156&lt;&gt;"",'6'!L156,"")</f>
        <v/>
      </c>
      <c r="K142" s="324" t="str">
        <f>IF('6'!M156&lt;&gt;"",'6'!M156,"")</f>
        <v/>
      </c>
      <c r="L142" s="112"/>
    </row>
    <row r="143" spans="1:12" ht="14.4" thickBot="1" x14ac:dyDescent="0.5">
      <c r="A143" s="112"/>
      <c r="B143" s="617"/>
      <c r="C143" s="620"/>
      <c r="D143" s="623"/>
      <c r="E143" s="626"/>
      <c r="F143" s="629"/>
      <c r="G143" s="325" t="str">
        <f>IF('5'!Q83&lt;&gt;"",'5'!Q83,"")</f>
        <v/>
      </c>
      <c r="H143" s="326" t="str">
        <f>IF('6'!J157&lt;&gt;"",'6'!J157,"")</f>
        <v/>
      </c>
      <c r="I143" s="327" t="str">
        <f>IF('6'!K157&lt;&gt;"",'6'!K157,"")</f>
        <v/>
      </c>
      <c r="J143" s="326" t="str">
        <f>IF('6'!L157&lt;&gt;"",'6'!L157,"")</f>
        <v/>
      </c>
      <c r="K143" s="327" t="str">
        <f>IF('6'!M157&lt;&gt;"",'6'!M157,"")</f>
        <v/>
      </c>
      <c r="L143" s="112"/>
    </row>
    <row r="144" spans="1:12" ht="13.8" x14ac:dyDescent="0.45">
      <c r="A144" s="112"/>
      <c r="B144" s="615" t="str">
        <f>IF(C144&lt;&gt;"",15,"")</f>
        <v/>
      </c>
      <c r="C144" s="618" t="str">
        <f>IF('1'!D27&lt;&gt;"",'1'!D27,"")</f>
        <v/>
      </c>
      <c r="D144" s="621" t="str">
        <f>IF('3'!G88="[選択]","","【A】"&amp;'3'!G88&amp;"（"&amp;'3'!H89&amp;"）"&amp;CHAR(10))&amp;IF('3'!I88="[選択]","","【B】"&amp;'3'!I88&amp;"（"&amp;'3'!J89&amp;"）"&amp;CHAR(10))&amp;IF('3'!K88="実施済","【C】"&amp;'3'!K88&amp;"（"&amp;'3'!L89&amp;"）"&amp;CHAR(10),"")&amp;IF('3'!M88="実施済","【D】"&amp;'3'!M88&amp;"（"&amp;'3'!N89&amp;"）"&amp;CHAR(10),"")</f>
        <v/>
      </c>
      <c r="E144" s="624" t="str">
        <f>IF('4'!G89="[選択]","","【a】"&amp;'4'!G89&amp;"（"&amp;'4'!H90&amp;"）"&amp;CHAR(10))&amp;IF('4'!I89="[選択]","","【b】"&amp;'4'!I89&amp;"（"&amp;'4'!J90&amp;"）"&amp;CHAR(10))&amp;IF('4'!K89="[選択]","","【c】"&amp;'4'!K89&amp;"（"&amp;'4'!L90&amp;"）"&amp;CHAR(10))&amp;IF('4'!M89="[選択]","","【d】"&amp;'4'!M89&amp;"（"&amp;'4'!N90&amp;"）"&amp;CHAR(10))&amp;IF('4'!O89="[選択]","","【e】"&amp;'4'!O89&amp;"（"&amp;'4'!P90&amp;"）"&amp;CHAR(10))&amp;IF('4'!Q89="[選択]","","【f】"&amp;'4'!Q89&amp;"（"&amp;'4'!R90&amp;"）"&amp;CHAR(10))&amp;IF('4'!S89="[選択]","","【g】"&amp;'4'!S89&amp;"（"&amp;'4'!T90&amp;"）"&amp;CHAR(10))&amp;IF('4'!U89="[選択]","","【h】"&amp;'4'!U89&amp;"（"&amp;'4'!V90&amp;"）")</f>
        <v/>
      </c>
      <c r="F144" s="627" t="str">
        <f>'4'!X89</f>
        <v>[選択]</v>
      </c>
      <c r="G144" s="141" t="str">
        <f>IF('5'!H88&lt;&gt;"",'5'!H88,"")</f>
        <v/>
      </c>
      <c r="H144" s="304" t="str">
        <f>IF('6'!J158&lt;&gt;"",'6'!J158,"")</f>
        <v/>
      </c>
      <c r="I144" s="305" t="str">
        <f>IF('6'!K158&lt;&gt;"",'6'!K158,"")</f>
        <v/>
      </c>
      <c r="J144" s="304" t="str">
        <f>IF('6'!L158&lt;&gt;"",'6'!L158,"")</f>
        <v/>
      </c>
      <c r="K144" s="305" t="str">
        <f>IF('6'!M158&lt;&gt;"",'6'!M158,"")</f>
        <v/>
      </c>
      <c r="L144" s="112"/>
    </row>
    <row r="145" spans="1:12" ht="13.8" x14ac:dyDescent="0.45">
      <c r="A145" s="112"/>
      <c r="B145" s="616"/>
      <c r="C145" s="619"/>
      <c r="D145" s="622"/>
      <c r="E145" s="625"/>
      <c r="F145" s="628"/>
      <c r="G145" s="142" t="str">
        <f>IF('5'!I88&lt;&gt;"",'5'!I88,"")</f>
        <v/>
      </c>
      <c r="H145" s="323" t="str">
        <f>IF('6'!J159&lt;&gt;"",'6'!J159,"")</f>
        <v/>
      </c>
      <c r="I145" s="324" t="str">
        <f>IF('6'!K159&lt;&gt;"",'6'!K159,"")</f>
        <v/>
      </c>
      <c r="J145" s="323" t="str">
        <f>IF('6'!L159&lt;&gt;"",'6'!L159,"")</f>
        <v/>
      </c>
      <c r="K145" s="324" t="str">
        <f>IF('6'!M159&lt;&gt;"",'6'!M159,"")</f>
        <v/>
      </c>
      <c r="L145" s="112"/>
    </row>
    <row r="146" spans="1:12" ht="13.8" x14ac:dyDescent="0.45">
      <c r="A146" s="112"/>
      <c r="B146" s="616"/>
      <c r="C146" s="619"/>
      <c r="D146" s="622"/>
      <c r="E146" s="625"/>
      <c r="F146" s="628"/>
      <c r="G146" s="142" t="str">
        <f>IF('5'!J88&lt;&gt;"",'5'!J88,"")</f>
        <v/>
      </c>
      <c r="H146" s="323" t="str">
        <f>IF('6'!J160&lt;&gt;"",'6'!J160,"")</f>
        <v/>
      </c>
      <c r="I146" s="324" t="str">
        <f>IF('6'!K160&lt;&gt;"",'6'!K160,"")</f>
        <v/>
      </c>
      <c r="J146" s="323" t="str">
        <f>IF('6'!L160&lt;&gt;"",'6'!L160,"")</f>
        <v/>
      </c>
      <c r="K146" s="324" t="str">
        <f>IF('6'!M160&lt;&gt;"",'6'!M160,"")</f>
        <v/>
      </c>
      <c r="L146" s="112"/>
    </row>
    <row r="147" spans="1:12" ht="13.8" x14ac:dyDescent="0.45">
      <c r="A147" s="112"/>
      <c r="B147" s="616"/>
      <c r="C147" s="619"/>
      <c r="D147" s="622"/>
      <c r="E147" s="625"/>
      <c r="F147" s="628"/>
      <c r="G147" s="142" t="str">
        <f>IF('5'!K88&lt;&gt;"",'5'!K88,"")</f>
        <v/>
      </c>
      <c r="H147" s="323" t="str">
        <f>IF('6'!J161&lt;&gt;"",'6'!J161,"")</f>
        <v/>
      </c>
      <c r="I147" s="324" t="str">
        <f>IF('6'!K161&lt;&gt;"",'6'!K161,"")</f>
        <v/>
      </c>
      <c r="J147" s="323" t="str">
        <f>IF('6'!L161&lt;&gt;"",'6'!L161,"")</f>
        <v/>
      </c>
      <c r="K147" s="324" t="str">
        <f>IF('6'!M161&lt;&gt;"",'6'!M161,"")</f>
        <v/>
      </c>
      <c r="L147" s="112"/>
    </row>
    <row r="148" spans="1:12" ht="13.8" x14ac:dyDescent="0.45">
      <c r="A148" s="112"/>
      <c r="B148" s="616"/>
      <c r="C148" s="619"/>
      <c r="D148" s="622"/>
      <c r="E148" s="625"/>
      <c r="F148" s="628"/>
      <c r="G148" s="142" t="str">
        <f>IF('5'!L88&lt;&gt;"",'5'!L88,"")</f>
        <v/>
      </c>
      <c r="H148" s="323" t="str">
        <f>IF('6'!J162&lt;&gt;"",'6'!J162,"")</f>
        <v/>
      </c>
      <c r="I148" s="324" t="str">
        <f>IF('6'!K162&lt;&gt;"",'6'!K162,"")</f>
        <v/>
      </c>
      <c r="J148" s="323" t="str">
        <f>IF('6'!L162&lt;&gt;"",'6'!L162,"")</f>
        <v/>
      </c>
      <c r="K148" s="324" t="str">
        <f>IF('6'!M162&lt;&gt;"",'6'!M162,"")</f>
        <v/>
      </c>
      <c r="L148" s="112"/>
    </row>
    <row r="149" spans="1:12" ht="13.8" x14ac:dyDescent="0.45">
      <c r="A149" s="112"/>
      <c r="B149" s="616"/>
      <c r="C149" s="619"/>
      <c r="D149" s="622"/>
      <c r="E149" s="625"/>
      <c r="F149" s="628"/>
      <c r="G149" s="142" t="str">
        <f>IF('5'!M88&lt;&gt;"",'5'!M88,"")</f>
        <v/>
      </c>
      <c r="H149" s="323" t="str">
        <f>IF('6'!J163&lt;&gt;"",'6'!J163,"")</f>
        <v/>
      </c>
      <c r="I149" s="324" t="str">
        <f>IF('6'!K163&lt;&gt;"",'6'!K163,"")</f>
        <v/>
      </c>
      <c r="J149" s="323" t="str">
        <f>IF('6'!L163&lt;&gt;"",'6'!L163,"")</f>
        <v/>
      </c>
      <c r="K149" s="324" t="str">
        <f>IF('6'!M163&lt;&gt;"",'6'!M163,"")</f>
        <v/>
      </c>
      <c r="L149" s="112"/>
    </row>
    <row r="150" spans="1:12" ht="13.8" x14ac:dyDescent="0.45">
      <c r="A150" s="112"/>
      <c r="B150" s="616"/>
      <c r="C150" s="619"/>
      <c r="D150" s="622"/>
      <c r="E150" s="625"/>
      <c r="F150" s="628"/>
      <c r="G150" s="142" t="str">
        <f>IF('5'!N88&lt;&gt;"",'5'!N88,"")</f>
        <v/>
      </c>
      <c r="H150" s="323" t="str">
        <f>IF('6'!J164&lt;&gt;"",'6'!J164,"")</f>
        <v/>
      </c>
      <c r="I150" s="324" t="str">
        <f>IF('6'!K164&lt;&gt;"",'6'!K164,"")</f>
        <v/>
      </c>
      <c r="J150" s="323" t="str">
        <f>IF('6'!L164&lt;&gt;"",'6'!L164,"")</f>
        <v/>
      </c>
      <c r="K150" s="324" t="str">
        <f>IF('6'!M164&lt;&gt;"",'6'!M164,"")</f>
        <v/>
      </c>
      <c r="L150" s="112"/>
    </row>
    <row r="151" spans="1:12" ht="13.8" x14ac:dyDescent="0.45">
      <c r="A151" s="112"/>
      <c r="B151" s="616"/>
      <c r="C151" s="619"/>
      <c r="D151" s="622"/>
      <c r="E151" s="625"/>
      <c r="F151" s="628"/>
      <c r="G151" s="142" t="str">
        <f>IF('5'!O88&lt;&gt;"",'5'!O88,"")</f>
        <v/>
      </c>
      <c r="H151" s="323" t="str">
        <f>IF('6'!J165&lt;&gt;"",'6'!J165,"")</f>
        <v/>
      </c>
      <c r="I151" s="324" t="str">
        <f>IF('6'!K165&lt;&gt;"",'6'!K165,"")</f>
        <v/>
      </c>
      <c r="J151" s="323" t="str">
        <f>IF('6'!L165&lt;&gt;"",'6'!L165,"")</f>
        <v/>
      </c>
      <c r="K151" s="324" t="str">
        <f>IF('6'!M165&lt;&gt;"",'6'!M165,"")</f>
        <v/>
      </c>
      <c r="L151" s="112"/>
    </row>
    <row r="152" spans="1:12" ht="13.8" x14ac:dyDescent="0.45">
      <c r="A152" s="112"/>
      <c r="B152" s="616"/>
      <c r="C152" s="619"/>
      <c r="D152" s="622"/>
      <c r="E152" s="625"/>
      <c r="F152" s="628"/>
      <c r="G152" s="142" t="str">
        <f>IF('5'!P88&lt;&gt;"",'5'!P88,"")</f>
        <v/>
      </c>
      <c r="H152" s="323" t="str">
        <f>IF('6'!J166&lt;&gt;"",'6'!J166,"")</f>
        <v/>
      </c>
      <c r="I152" s="324" t="str">
        <f>IF('6'!K166&lt;&gt;"",'6'!K166,"")</f>
        <v/>
      </c>
      <c r="J152" s="323" t="str">
        <f>IF('6'!L166&lt;&gt;"",'6'!L166,"")</f>
        <v/>
      </c>
      <c r="K152" s="324" t="str">
        <f>IF('6'!M166&lt;&gt;"",'6'!M166,"")</f>
        <v/>
      </c>
      <c r="L152" s="112"/>
    </row>
    <row r="153" spans="1:12" ht="14.4" thickBot="1" x14ac:dyDescent="0.5">
      <c r="A153" s="112"/>
      <c r="B153" s="617"/>
      <c r="C153" s="620"/>
      <c r="D153" s="623"/>
      <c r="E153" s="626"/>
      <c r="F153" s="629"/>
      <c r="G153" s="325" t="str">
        <f>IF('5'!Q88&lt;&gt;"",'5'!Q88,"")</f>
        <v/>
      </c>
      <c r="H153" s="326" t="str">
        <f>IF('6'!J167&lt;&gt;"",'6'!J167,"")</f>
        <v/>
      </c>
      <c r="I153" s="327" t="str">
        <f>IF('6'!K167&lt;&gt;"",'6'!K167,"")</f>
        <v/>
      </c>
      <c r="J153" s="326" t="str">
        <f>IF('6'!L167&lt;&gt;"",'6'!L167,"")</f>
        <v/>
      </c>
      <c r="K153" s="327" t="str">
        <f>IF('6'!M167&lt;&gt;"",'6'!M167,"")</f>
        <v/>
      </c>
      <c r="L153" s="112"/>
    </row>
    <row r="154" spans="1:12" ht="13.8" x14ac:dyDescent="0.45">
      <c r="A154" s="112"/>
      <c r="B154" s="615" t="str">
        <f>IF(C154&lt;&gt;"",16,"")</f>
        <v/>
      </c>
      <c r="C154" s="618" t="str">
        <f>IF('1'!D28&lt;&gt;"",'1'!D28,"")</f>
        <v/>
      </c>
      <c r="D154" s="621" t="str">
        <f>IF('3'!G93="[選択]","","【A】"&amp;'3'!G93&amp;"（"&amp;'3'!H94&amp;"）"&amp;CHAR(10))&amp;IF('3'!I93="[選択]","","【B】"&amp;'3'!I93&amp;"（"&amp;'3'!J94&amp;"）"&amp;CHAR(10))&amp;IF('3'!K93="実施済","【C】"&amp;'3'!K93&amp;"（"&amp;'3'!L94&amp;"）"&amp;CHAR(10),"")&amp;IF('3'!M93="実施済","【D】"&amp;'3'!M93&amp;"（"&amp;'3'!N94&amp;"）"&amp;CHAR(10),"")</f>
        <v/>
      </c>
      <c r="E154" s="624" t="str">
        <f>IF('4'!G94="[選択]","","【a】"&amp;'4'!G94&amp;"（"&amp;'4'!H95&amp;"）"&amp;CHAR(10))&amp;IF('4'!I94="[選択]","","【b】"&amp;'4'!I94&amp;"（"&amp;'4'!J95&amp;"）"&amp;CHAR(10))&amp;IF('4'!K94="[選択]","","【c】"&amp;'4'!K94&amp;"（"&amp;'4'!L95&amp;"）"&amp;CHAR(10))&amp;IF('4'!M94="[選択]","","【d】"&amp;'4'!M94&amp;"（"&amp;'4'!N95&amp;"）"&amp;CHAR(10))&amp;IF('4'!O94="[選択]","","【e】"&amp;'4'!O94&amp;"（"&amp;'4'!P95&amp;"）"&amp;CHAR(10))&amp;IF('4'!Q94="[選択]","","【f】"&amp;'4'!Q94&amp;"（"&amp;'4'!R95&amp;"）"&amp;CHAR(10))&amp;IF('4'!S94="[選択]","","【g】"&amp;'4'!S94&amp;"（"&amp;'4'!T95&amp;"）"&amp;CHAR(10))&amp;IF('4'!U94="[選択]","","【h】"&amp;'4'!U94&amp;"（"&amp;'4'!V95&amp;"）")</f>
        <v/>
      </c>
      <c r="F154" s="627" t="str">
        <f>'4'!X94</f>
        <v>[選択]</v>
      </c>
      <c r="G154" s="141" t="str">
        <f>IF('5'!H93&lt;&gt;"",'5'!H93,"")</f>
        <v/>
      </c>
      <c r="H154" s="304" t="str">
        <f>IF('6'!J168&lt;&gt;"",'6'!J168,"")</f>
        <v/>
      </c>
      <c r="I154" s="305" t="str">
        <f>IF('6'!K168&lt;&gt;"",'6'!K168,"")</f>
        <v/>
      </c>
      <c r="J154" s="304" t="str">
        <f>IF('6'!L168&lt;&gt;"",'6'!L168,"")</f>
        <v/>
      </c>
      <c r="K154" s="305" t="str">
        <f>IF('6'!M168&lt;&gt;"",'6'!M168,"")</f>
        <v/>
      </c>
      <c r="L154" s="112"/>
    </row>
    <row r="155" spans="1:12" ht="13.8" x14ac:dyDescent="0.45">
      <c r="A155" s="112"/>
      <c r="B155" s="616"/>
      <c r="C155" s="619"/>
      <c r="D155" s="622"/>
      <c r="E155" s="625"/>
      <c r="F155" s="628"/>
      <c r="G155" s="142" t="str">
        <f>IF('5'!I93&lt;&gt;"",'5'!I93,"")</f>
        <v/>
      </c>
      <c r="H155" s="323" t="str">
        <f>IF('6'!J169&lt;&gt;"",'6'!J169,"")</f>
        <v/>
      </c>
      <c r="I155" s="324" t="str">
        <f>IF('6'!K169&lt;&gt;"",'6'!K169,"")</f>
        <v/>
      </c>
      <c r="J155" s="323" t="str">
        <f>IF('6'!L169&lt;&gt;"",'6'!L169,"")</f>
        <v/>
      </c>
      <c r="K155" s="324" t="str">
        <f>IF('6'!M169&lt;&gt;"",'6'!M169,"")</f>
        <v/>
      </c>
      <c r="L155" s="112"/>
    </row>
    <row r="156" spans="1:12" ht="13.8" x14ac:dyDescent="0.45">
      <c r="A156" s="112"/>
      <c r="B156" s="616"/>
      <c r="C156" s="619"/>
      <c r="D156" s="622"/>
      <c r="E156" s="625"/>
      <c r="F156" s="628"/>
      <c r="G156" s="142" t="str">
        <f>IF('5'!J93&lt;&gt;"",'5'!J93,"")</f>
        <v/>
      </c>
      <c r="H156" s="323" t="str">
        <f>IF('6'!J170&lt;&gt;"",'6'!J170,"")</f>
        <v/>
      </c>
      <c r="I156" s="324" t="str">
        <f>IF('6'!K170&lt;&gt;"",'6'!K170,"")</f>
        <v/>
      </c>
      <c r="J156" s="323" t="str">
        <f>IF('6'!L170&lt;&gt;"",'6'!L170,"")</f>
        <v/>
      </c>
      <c r="K156" s="324" t="str">
        <f>IF('6'!M170&lt;&gt;"",'6'!M170,"")</f>
        <v/>
      </c>
      <c r="L156" s="112"/>
    </row>
    <row r="157" spans="1:12" ht="13.8" x14ac:dyDescent="0.45">
      <c r="A157" s="112"/>
      <c r="B157" s="616"/>
      <c r="C157" s="619"/>
      <c r="D157" s="622"/>
      <c r="E157" s="625"/>
      <c r="F157" s="628"/>
      <c r="G157" s="142" t="str">
        <f>IF('5'!K93&lt;&gt;"",'5'!K93,"")</f>
        <v/>
      </c>
      <c r="H157" s="323" t="str">
        <f>IF('6'!J171&lt;&gt;"",'6'!J171,"")</f>
        <v/>
      </c>
      <c r="I157" s="324" t="str">
        <f>IF('6'!K171&lt;&gt;"",'6'!K171,"")</f>
        <v/>
      </c>
      <c r="J157" s="323" t="str">
        <f>IF('6'!L171&lt;&gt;"",'6'!L171,"")</f>
        <v/>
      </c>
      <c r="K157" s="324" t="str">
        <f>IF('6'!M171&lt;&gt;"",'6'!M171,"")</f>
        <v/>
      </c>
      <c r="L157" s="112"/>
    </row>
    <row r="158" spans="1:12" ht="13.8" x14ac:dyDescent="0.45">
      <c r="A158" s="112"/>
      <c r="B158" s="616"/>
      <c r="C158" s="619"/>
      <c r="D158" s="622"/>
      <c r="E158" s="625"/>
      <c r="F158" s="628"/>
      <c r="G158" s="142" t="str">
        <f>IF('5'!L93&lt;&gt;"",'5'!L93,"")</f>
        <v/>
      </c>
      <c r="H158" s="323" t="str">
        <f>IF('6'!J172&lt;&gt;"",'6'!J172,"")</f>
        <v/>
      </c>
      <c r="I158" s="324" t="str">
        <f>IF('6'!K172&lt;&gt;"",'6'!K172,"")</f>
        <v/>
      </c>
      <c r="J158" s="323" t="str">
        <f>IF('6'!L172&lt;&gt;"",'6'!L172,"")</f>
        <v/>
      </c>
      <c r="K158" s="324" t="str">
        <f>IF('6'!M172&lt;&gt;"",'6'!M172,"")</f>
        <v/>
      </c>
      <c r="L158" s="112"/>
    </row>
    <row r="159" spans="1:12" ht="13.8" x14ac:dyDescent="0.45">
      <c r="A159" s="112"/>
      <c r="B159" s="616"/>
      <c r="C159" s="619"/>
      <c r="D159" s="622"/>
      <c r="E159" s="625"/>
      <c r="F159" s="628"/>
      <c r="G159" s="142" t="str">
        <f>IF('5'!M93&lt;&gt;"",'5'!M93,"")</f>
        <v/>
      </c>
      <c r="H159" s="323" t="str">
        <f>IF('6'!J173&lt;&gt;"",'6'!J173,"")</f>
        <v/>
      </c>
      <c r="I159" s="324" t="str">
        <f>IF('6'!K173&lt;&gt;"",'6'!K173,"")</f>
        <v/>
      </c>
      <c r="J159" s="323" t="str">
        <f>IF('6'!L173&lt;&gt;"",'6'!L173,"")</f>
        <v/>
      </c>
      <c r="K159" s="324" t="str">
        <f>IF('6'!M173&lt;&gt;"",'6'!M173,"")</f>
        <v/>
      </c>
      <c r="L159" s="112"/>
    </row>
    <row r="160" spans="1:12" ht="13.8" x14ac:dyDescent="0.45">
      <c r="A160" s="112"/>
      <c r="B160" s="616"/>
      <c r="C160" s="619"/>
      <c r="D160" s="622"/>
      <c r="E160" s="625"/>
      <c r="F160" s="628"/>
      <c r="G160" s="142" t="str">
        <f>IF('5'!N93&lt;&gt;"",'5'!N93,"")</f>
        <v/>
      </c>
      <c r="H160" s="323" t="str">
        <f>IF('6'!J174&lt;&gt;"",'6'!J174,"")</f>
        <v/>
      </c>
      <c r="I160" s="324" t="str">
        <f>IF('6'!K174&lt;&gt;"",'6'!K174,"")</f>
        <v/>
      </c>
      <c r="J160" s="323" t="str">
        <f>IF('6'!L174&lt;&gt;"",'6'!L174,"")</f>
        <v/>
      </c>
      <c r="K160" s="324" t="str">
        <f>IF('6'!M174&lt;&gt;"",'6'!M174,"")</f>
        <v/>
      </c>
      <c r="L160" s="112"/>
    </row>
    <row r="161" spans="1:12" ht="13.8" x14ac:dyDescent="0.45">
      <c r="A161" s="112"/>
      <c r="B161" s="616"/>
      <c r="C161" s="619"/>
      <c r="D161" s="622"/>
      <c r="E161" s="625"/>
      <c r="F161" s="628"/>
      <c r="G161" s="142" t="str">
        <f>IF('5'!O93&lt;&gt;"",'5'!O93,"")</f>
        <v/>
      </c>
      <c r="H161" s="323" t="str">
        <f>IF('6'!J175&lt;&gt;"",'6'!J175,"")</f>
        <v/>
      </c>
      <c r="I161" s="324" t="str">
        <f>IF('6'!K175&lt;&gt;"",'6'!K175,"")</f>
        <v/>
      </c>
      <c r="J161" s="323" t="str">
        <f>IF('6'!L175&lt;&gt;"",'6'!L175,"")</f>
        <v/>
      </c>
      <c r="K161" s="324" t="str">
        <f>IF('6'!M175&lt;&gt;"",'6'!M175,"")</f>
        <v/>
      </c>
      <c r="L161" s="112"/>
    </row>
    <row r="162" spans="1:12" ht="13.8" x14ac:dyDescent="0.45">
      <c r="A162" s="112"/>
      <c r="B162" s="616"/>
      <c r="C162" s="619"/>
      <c r="D162" s="622"/>
      <c r="E162" s="625"/>
      <c r="F162" s="628"/>
      <c r="G162" s="142" t="str">
        <f>IF('5'!P93&lt;&gt;"",'5'!P93,"")</f>
        <v/>
      </c>
      <c r="H162" s="323" t="str">
        <f>IF('6'!J176&lt;&gt;"",'6'!J176,"")</f>
        <v/>
      </c>
      <c r="I162" s="324" t="str">
        <f>IF('6'!K176&lt;&gt;"",'6'!K176,"")</f>
        <v/>
      </c>
      <c r="J162" s="323" t="str">
        <f>IF('6'!L176&lt;&gt;"",'6'!L176,"")</f>
        <v/>
      </c>
      <c r="K162" s="324" t="str">
        <f>IF('6'!M176&lt;&gt;"",'6'!M176,"")</f>
        <v/>
      </c>
      <c r="L162" s="112"/>
    </row>
    <row r="163" spans="1:12" ht="14.4" thickBot="1" x14ac:dyDescent="0.5">
      <c r="A163" s="112"/>
      <c r="B163" s="617"/>
      <c r="C163" s="620"/>
      <c r="D163" s="623"/>
      <c r="E163" s="626"/>
      <c r="F163" s="629"/>
      <c r="G163" s="325" t="str">
        <f>IF('5'!Q93&lt;&gt;"",'5'!Q93,"")</f>
        <v/>
      </c>
      <c r="H163" s="326" t="str">
        <f>IF('6'!J177&lt;&gt;"",'6'!J177,"")</f>
        <v/>
      </c>
      <c r="I163" s="327" t="str">
        <f>IF('6'!K177&lt;&gt;"",'6'!K177,"")</f>
        <v/>
      </c>
      <c r="J163" s="326" t="str">
        <f>IF('6'!L177&lt;&gt;"",'6'!L177,"")</f>
        <v/>
      </c>
      <c r="K163" s="327" t="str">
        <f>IF('6'!M177&lt;&gt;"",'6'!M177,"")</f>
        <v/>
      </c>
      <c r="L163" s="112"/>
    </row>
    <row r="164" spans="1:12" ht="13.8" x14ac:dyDescent="0.45">
      <c r="A164" s="112"/>
      <c r="B164" s="615" t="str">
        <f>IF(C164&lt;&gt;"",17,"")</f>
        <v/>
      </c>
      <c r="C164" s="618" t="str">
        <f>IF('1'!D29&lt;&gt;"",'1'!D29,"")</f>
        <v/>
      </c>
      <c r="D164" s="621" t="str">
        <f>IF('3'!G98="[選択]","","【A】"&amp;'3'!G98&amp;"（"&amp;'3'!H99&amp;"）"&amp;CHAR(10))&amp;IF('3'!I98="[選択]","","【B】"&amp;'3'!I98&amp;"（"&amp;'3'!J99&amp;"）"&amp;CHAR(10))&amp;IF('3'!K98="実施済","【C】"&amp;'3'!K98&amp;"（"&amp;'3'!L99&amp;"）"&amp;CHAR(10),"")&amp;IF('3'!M98="実施済","【D】"&amp;'3'!M98&amp;"（"&amp;'3'!N99&amp;"）"&amp;CHAR(10),"")</f>
        <v/>
      </c>
      <c r="E164" s="624" t="str">
        <f>IF('4'!G99="[選択]","","【a】"&amp;'4'!G99&amp;"（"&amp;'4'!H100&amp;"）"&amp;CHAR(10))&amp;IF('4'!I99="[選択]","","【b】"&amp;'4'!I99&amp;"（"&amp;'4'!J100&amp;"）"&amp;CHAR(10))&amp;IF('4'!K99="[選択]","","【c】"&amp;'4'!K99&amp;"（"&amp;'4'!L100&amp;"）"&amp;CHAR(10))&amp;IF('4'!M99="[選択]","","【d】"&amp;'4'!M99&amp;"（"&amp;'4'!N100&amp;"）"&amp;CHAR(10))&amp;IF('4'!O99="[選択]","","【e】"&amp;'4'!O99&amp;"（"&amp;'4'!P100&amp;"）"&amp;CHAR(10))&amp;IF('4'!Q99="[選択]","","【f】"&amp;'4'!Q99&amp;"（"&amp;'4'!R100&amp;"）"&amp;CHAR(10))&amp;IF('4'!S99="[選択]","","【g】"&amp;'4'!S99&amp;"（"&amp;'4'!T100&amp;"）"&amp;CHAR(10))&amp;IF('4'!U99="[選択]","","【h】"&amp;'4'!U99&amp;"（"&amp;'4'!V100&amp;"）")</f>
        <v/>
      </c>
      <c r="F164" s="627" t="str">
        <f>'4'!X99</f>
        <v>[選択]</v>
      </c>
      <c r="G164" s="141" t="str">
        <f>IF('5'!H98&lt;&gt;"",'5'!H98,"")</f>
        <v/>
      </c>
      <c r="H164" s="304" t="str">
        <f>IF('6'!J178&lt;&gt;"",'6'!J178,"")</f>
        <v/>
      </c>
      <c r="I164" s="305" t="str">
        <f>IF('6'!K178&lt;&gt;"",'6'!K178,"")</f>
        <v/>
      </c>
      <c r="J164" s="304" t="str">
        <f>IF('6'!L178&lt;&gt;"",'6'!L178,"")</f>
        <v/>
      </c>
      <c r="K164" s="305" t="str">
        <f>IF('6'!M178&lt;&gt;"",'6'!M178,"")</f>
        <v/>
      </c>
      <c r="L164" s="112"/>
    </row>
    <row r="165" spans="1:12" ht="13.8" x14ac:dyDescent="0.45">
      <c r="A165" s="112"/>
      <c r="B165" s="616"/>
      <c r="C165" s="619"/>
      <c r="D165" s="622"/>
      <c r="E165" s="625"/>
      <c r="F165" s="628"/>
      <c r="G165" s="142" t="str">
        <f>IF('5'!I98&lt;&gt;"",'5'!I98,"")</f>
        <v/>
      </c>
      <c r="H165" s="323" t="str">
        <f>IF('6'!J179&lt;&gt;"",'6'!J179,"")</f>
        <v/>
      </c>
      <c r="I165" s="324" t="str">
        <f>IF('6'!K179&lt;&gt;"",'6'!K179,"")</f>
        <v/>
      </c>
      <c r="J165" s="323" t="str">
        <f>IF('6'!L179&lt;&gt;"",'6'!L179,"")</f>
        <v/>
      </c>
      <c r="K165" s="324" t="str">
        <f>IF('6'!M179&lt;&gt;"",'6'!M179,"")</f>
        <v/>
      </c>
      <c r="L165" s="112"/>
    </row>
    <row r="166" spans="1:12" ht="13.8" x14ac:dyDescent="0.45">
      <c r="A166" s="112"/>
      <c r="B166" s="616"/>
      <c r="C166" s="619"/>
      <c r="D166" s="622"/>
      <c r="E166" s="625"/>
      <c r="F166" s="628"/>
      <c r="G166" s="142" t="str">
        <f>IF('5'!J98&lt;&gt;"",'5'!J98,"")</f>
        <v/>
      </c>
      <c r="H166" s="323" t="str">
        <f>IF('6'!J180&lt;&gt;"",'6'!J180,"")</f>
        <v/>
      </c>
      <c r="I166" s="324" t="str">
        <f>IF('6'!K180&lt;&gt;"",'6'!K180,"")</f>
        <v/>
      </c>
      <c r="J166" s="323" t="str">
        <f>IF('6'!L180&lt;&gt;"",'6'!L180,"")</f>
        <v/>
      </c>
      <c r="K166" s="324" t="str">
        <f>IF('6'!M180&lt;&gt;"",'6'!M180,"")</f>
        <v/>
      </c>
      <c r="L166" s="112"/>
    </row>
    <row r="167" spans="1:12" ht="13.8" x14ac:dyDescent="0.45">
      <c r="A167" s="112"/>
      <c r="B167" s="616"/>
      <c r="C167" s="619"/>
      <c r="D167" s="622"/>
      <c r="E167" s="625"/>
      <c r="F167" s="628"/>
      <c r="G167" s="142" t="str">
        <f>IF('5'!K98&lt;&gt;"",'5'!K98,"")</f>
        <v/>
      </c>
      <c r="H167" s="323" t="str">
        <f>IF('6'!J181&lt;&gt;"",'6'!J181,"")</f>
        <v/>
      </c>
      <c r="I167" s="324" t="str">
        <f>IF('6'!K181&lt;&gt;"",'6'!K181,"")</f>
        <v/>
      </c>
      <c r="J167" s="323" t="str">
        <f>IF('6'!L181&lt;&gt;"",'6'!L181,"")</f>
        <v/>
      </c>
      <c r="K167" s="324" t="str">
        <f>IF('6'!M181&lt;&gt;"",'6'!M181,"")</f>
        <v/>
      </c>
      <c r="L167" s="112"/>
    </row>
    <row r="168" spans="1:12" ht="13.8" x14ac:dyDescent="0.45">
      <c r="A168" s="112"/>
      <c r="B168" s="616"/>
      <c r="C168" s="619"/>
      <c r="D168" s="622"/>
      <c r="E168" s="625"/>
      <c r="F168" s="628"/>
      <c r="G168" s="142" t="str">
        <f>IF('5'!L98&lt;&gt;"",'5'!L98,"")</f>
        <v/>
      </c>
      <c r="H168" s="323" t="str">
        <f>IF('6'!J182&lt;&gt;"",'6'!J182,"")</f>
        <v/>
      </c>
      <c r="I168" s="324" t="str">
        <f>IF('6'!K182&lt;&gt;"",'6'!K182,"")</f>
        <v/>
      </c>
      <c r="J168" s="323" t="str">
        <f>IF('6'!L182&lt;&gt;"",'6'!L182,"")</f>
        <v/>
      </c>
      <c r="K168" s="324" t="str">
        <f>IF('6'!M182&lt;&gt;"",'6'!M182,"")</f>
        <v/>
      </c>
      <c r="L168" s="112"/>
    </row>
    <row r="169" spans="1:12" ht="13.8" x14ac:dyDescent="0.45">
      <c r="A169" s="112"/>
      <c r="B169" s="616"/>
      <c r="C169" s="619"/>
      <c r="D169" s="622"/>
      <c r="E169" s="625"/>
      <c r="F169" s="628"/>
      <c r="G169" s="142" t="str">
        <f>IF('5'!M98&lt;&gt;"",'5'!M98,"")</f>
        <v/>
      </c>
      <c r="H169" s="323" t="str">
        <f>IF('6'!J183&lt;&gt;"",'6'!J183,"")</f>
        <v/>
      </c>
      <c r="I169" s="324" t="str">
        <f>IF('6'!K183&lt;&gt;"",'6'!K183,"")</f>
        <v/>
      </c>
      <c r="J169" s="323" t="str">
        <f>IF('6'!L183&lt;&gt;"",'6'!L183,"")</f>
        <v/>
      </c>
      <c r="K169" s="324" t="str">
        <f>IF('6'!M183&lt;&gt;"",'6'!M183,"")</f>
        <v/>
      </c>
      <c r="L169" s="112"/>
    </row>
    <row r="170" spans="1:12" ht="13.8" x14ac:dyDescent="0.45">
      <c r="A170" s="112"/>
      <c r="B170" s="616"/>
      <c r="C170" s="619"/>
      <c r="D170" s="622"/>
      <c r="E170" s="625"/>
      <c r="F170" s="628"/>
      <c r="G170" s="142" t="str">
        <f>IF('5'!N98&lt;&gt;"",'5'!N98,"")</f>
        <v/>
      </c>
      <c r="H170" s="323" t="str">
        <f>IF('6'!J184&lt;&gt;"",'6'!J184,"")</f>
        <v/>
      </c>
      <c r="I170" s="324" t="str">
        <f>IF('6'!K184&lt;&gt;"",'6'!K184,"")</f>
        <v/>
      </c>
      <c r="J170" s="323" t="str">
        <f>IF('6'!L184&lt;&gt;"",'6'!L184,"")</f>
        <v/>
      </c>
      <c r="K170" s="324" t="str">
        <f>IF('6'!M184&lt;&gt;"",'6'!M184,"")</f>
        <v/>
      </c>
      <c r="L170" s="112"/>
    </row>
    <row r="171" spans="1:12" ht="13.8" x14ac:dyDescent="0.45">
      <c r="A171" s="112"/>
      <c r="B171" s="616"/>
      <c r="C171" s="619"/>
      <c r="D171" s="622"/>
      <c r="E171" s="625"/>
      <c r="F171" s="628"/>
      <c r="G171" s="142" t="str">
        <f>IF('5'!O98&lt;&gt;"",'5'!O98,"")</f>
        <v/>
      </c>
      <c r="H171" s="323" t="str">
        <f>IF('6'!J185&lt;&gt;"",'6'!J185,"")</f>
        <v/>
      </c>
      <c r="I171" s="324" t="str">
        <f>IF('6'!K185&lt;&gt;"",'6'!K185,"")</f>
        <v/>
      </c>
      <c r="J171" s="323" t="str">
        <f>IF('6'!L185&lt;&gt;"",'6'!L185,"")</f>
        <v/>
      </c>
      <c r="K171" s="324" t="str">
        <f>IF('6'!M185&lt;&gt;"",'6'!M185,"")</f>
        <v/>
      </c>
      <c r="L171" s="112"/>
    </row>
    <row r="172" spans="1:12" ht="13.8" x14ac:dyDescent="0.45">
      <c r="A172" s="112"/>
      <c r="B172" s="616"/>
      <c r="C172" s="619"/>
      <c r="D172" s="622"/>
      <c r="E172" s="625"/>
      <c r="F172" s="628"/>
      <c r="G172" s="142" t="str">
        <f>IF('5'!P98&lt;&gt;"",'5'!P98,"")</f>
        <v/>
      </c>
      <c r="H172" s="323" t="str">
        <f>IF('6'!J186&lt;&gt;"",'6'!J186,"")</f>
        <v/>
      </c>
      <c r="I172" s="324" t="str">
        <f>IF('6'!K186&lt;&gt;"",'6'!K186,"")</f>
        <v/>
      </c>
      <c r="J172" s="323" t="str">
        <f>IF('6'!L186&lt;&gt;"",'6'!L186,"")</f>
        <v/>
      </c>
      <c r="K172" s="324" t="str">
        <f>IF('6'!M186&lt;&gt;"",'6'!M186,"")</f>
        <v/>
      </c>
      <c r="L172" s="112"/>
    </row>
    <row r="173" spans="1:12" ht="14.4" thickBot="1" x14ac:dyDescent="0.5">
      <c r="A173" s="112"/>
      <c r="B173" s="617"/>
      <c r="C173" s="620"/>
      <c r="D173" s="623"/>
      <c r="E173" s="626"/>
      <c r="F173" s="629"/>
      <c r="G173" s="325" t="str">
        <f>IF('5'!Q98&lt;&gt;"",'5'!Q98,"")</f>
        <v/>
      </c>
      <c r="H173" s="326" t="str">
        <f>IF('6'!J187&lt;&gt;"",'6'!J187,"")</f>
        <v/>
      </c>
      <c r="I173" s="327" t="str">
        <f>IF('6'!K187&lt;&gt;"",'6'!K187,"")</f>
        <v/>
      </c>
      <c r="J173" s="326" t="str">
        <f>IF('6'!L187&lt;&gt;"",'6'!L187,"")</f>
        <v/>
      </c>
      <c r="K173" s="327" t="str">
        <f>IF('6'!M187&lt;&gt;"",'6'!M187,"")</f>
        <v/>
      </c>
      <c r="L173" s="112"/>
    </row>
    <row r="174" spans="1:12" ht="13.8" x14ac:dyDescent="0.45">
      <c r="A174" s="112"/>
      <c r="B174" s="615" t="str">
        <f>IF(C174&lt;&gt;"",18,"")</f>
        <v/>
      </c>
      <c r="C174" s="618" t="str">
        <f>IF('1'!D30&lt;&gt;"",'1'!D30,"")</f>
        <v/>
      </c>
      <c r="D174" s="621" t="str">
        <f>IF('3'!G103="[選択]","","【A】"&amp;'3'!G103&amp;"（"&amp;'3'!H104&amp;"）"&amp;CHAR(10))&amp;IF('3'!I103="[選択]","","【B】"&amp;'3'!I103&amp;"（"&amp;'3'!J104&amp;"）"&amp;CHAR(10))&amp;IF('3'!K103="実施済","【C】"&amp;'3'!K103&amp;"（"&amp;'3'!L104&amp;"）"&amp;CHAR(10),"")&amp;IF('3'!M103="実施済","【D】"&amp;'3'!M103&amp;"（"&amp;'3'!N104&amp;"）"&amp;CHAR(10),"")</f>
        <v/>
      </c>
      <c r="E174" s="624" t="str">
        <f>IF('4'!G104="[選択]","","【a】"&amp;'4'!G104&amp;"（"&amp;'4'!H105&amp;"）"&amp;CHAR(10))&amp;IF('4'!I104="[選択]","","【b】"&amp;'4'!I104&amp;"（"&amp;'4'!J105&amp;"）"&amp;CHAR(10))&amp;IF('4'!K104="[選択]","","【c】"&amp;'4'!K104&amp;"（"&amp;'4'!L105&amp;"）"&amp;CHAR(10))&amp;IF('4'!M104="[選択]","","【d】"&amp;'4'!M104&amp;"（"&amp;'4'!N105&amp;"）"&amp;CHAR(10))&amp;IF('4'!O104="[選択]","","【e】"&amp;'4'!O104&amp;"（"&amp;'4'!P105&amp;"）"&amp;CHAR(10))&amp;IF('4'!Q104="[選択]","","【f】"&amp;'4'!Q104&amp;"（"&amp;'4'!R105&amp;"）"&amp;CHAR(10))&amp;IF('4'!S104="[選択]","","【g】"&amp;'4'!S104&amp;"（"&amp;'4'!T105&amp;"）"&amp;CHAR(10))&amp;IF('4'!U104="[選択]","","【h】"&amp;'4'!U104&amp;"（"&amp;'4'!V105&amp;"）")</f>
        <v/>
      </c>
      <c r="F174" s="627" t="str">
        <f>'4'!X104</f>
        <v>[選択]</v>
      </c>
      <c r="G174" s="141" t="str">
        <f>IF('5'!H103&lt;&gt;"",'5'!H103,"")</f>
        <v/>
      </c>
      <c r="H174" s="304" t="str">
        <f>IF('6'!J188&lt;&gt;"",'6'!J188,"")</f>
        <v/>
      </c>
      <c r="I174" s="305" t="str">
        <f>IF('6'!K188&lt;&gt;"",'6'!K188,"")</f>
        <v/>
      </c>
      <c r="J174" s="304" t="str">
        <f>IF('6'!L188&lt;&gt;"",'6'!L188,"")</f>
        <v/>
      </c>
      <c r="K174" s="305" t="str">
        <f>IF('6'!M188&lt;&gt;"",'6'!M188,"")</f>
        <v/>
      </c>
      <c r="L174" s="112"/>
    </row>
    <row r="175" spans="1:12" ht="13.8" x14ac:dyDescent="0.45">
      <c r="A175" s="112"/>
      <c r="B175" s="616"/>
      <c r="C175" s="619"/>
      <c r="D175" s="622"/>
      <c r="E175" s="625"/>
      <c r="F175" s="628"/>
      <c r="G175" s="142" t="str">
        <f>IF('5'!I103&lt;&gt;"",'5'!I103,"")</f>
        <v/>
      </c>
      <c r="H175" s="323" t="str">
        <f>IF('6'!J189&lt;&gt;"",'6'!J189,"")</f>
        <v/>
      </c>
      <c r="I175" s="324" t="str">
        <f>IF('6'!K189&lt;&gt;"",'6'!K189,"")</f>
        <v/>
      </c>
      <c r="J175" s="323" t="str">
        <f>IF('6'!L189&lt;&gt;"",'6'!L189,"")</f>
        <v/>
      </c>
      <c r="K175" s="324" t="str">
        <f>IF('6'!M189&lt;&gt;"",'6'!M189,"")</f>
        <v/>
      </c>
      <c r="L175" s="112"/>
    </row>
    <row r="176" spans="1:12" ht="13.8" x14ac:dyDescent="0.45">
      <c r="A176" s="112"/>
      <c r="B176" s="616"/>
      <c r="C176" s="619"/>
      <c r="D176" s="622"/>
      <c r="E176" s="625"/>
      <c r="F176" s="628"/>
      <c r="G176" s="142" t="str">
        <f>IF('5'!J103&lt;&gt;"",'5'!J103,"")</f>
        <v/>
      </c>
      <c r="H176" s="323" t="str">
        <f>IF('6'!J190&lt;&gt;"",'6'!J190,"")</f>
        <v/>
      </c>
      <c r="I176" s="324" t="str">
        <f>IF('6'!K190&lt;&gt;"",'6'!K190,"")</f>
        <v/>
      </c>
      <c r="J176" s="323" t="str">
        <f>IF('6'!L190&lt;&gt;"",'6'!L190,"")</f>
        <v/>
      </c>
      <c r="K176" s="324" t="str">
        <f>IF('6'!M190&lt;&gt;"",'6'!M190,"")</f>
        <v/>
      </c>
      <c r="L176" s="112"/>
    </row>
    <row r="177" spans="1:12" ht="13.8" x14ac:dyDescent="0.45">
      <c r="A177" s="112"/>
      <c r="B177" s="616"/>
      <c r="C177" s="619"/>
      <c r="D177" s="622"/>
      <c r="E177" s="625"/>
      <c r="F177" s="628"/>
      <c r="G177" s="142" t="str">
        <f>IF('5'!K103&lt;&gt;"",'5'!K103,"")</f>
        <v/>
      </c>
      <c r="H177" s="323" t="str">
        <f>IF('6'!J191&lt;&gt;"",'6'!J191,"")</f>
        <v/>
      </c>
      <c r="I177" s="324" t="str">
        <f>IF('6'!K191&lt;&gt;"",'6'!K191,"")</f>
        <v/>
      </c>
      <c r="J177" s="323" t="str">
        <f>IF('6'!L191&lt;&gt;"",'6'!L191,"")</f>
        <v/>
      </c>
      <c r="K177" s="324" t="str">
        <f>IF('6'!M191&lt;&gt;"",'6'!M191,"")</f>
        <v/>
      </c>
      <c r="L177" s="112"/>
    </row>
    <row r="178" spans="1:12" ht="13.8" x14ac:dyDescent="0.45">
      <c r="A178" s="112"/>
      <c r="B178" s="616"/>
      <c r="C178" s="619"/>
      <c r="D178" s="622"/>
      <c r="E178" s="625"/>
      <c r="F178" s="628"/>
      <c r="G178" s="142" t="str">
        <f>IF('5'!L103&lt;&gt;"",'5'!L103,"")</f>
        <v/>
      </c>
      <c r="H178" s="323" t="str">
        <f>IF('6'!J192&lt;&gt;"",'6'!J192,"")</f>
        <v/>
      </c>
      <c r="I178" s="324" t="str">
        <f>IF('6'!K192&lt;&gt;"",'6'!K192,"")</f>
        <v/>
      </c>
      <c r="J178" s="323" t="str">
        <f>IF('6'!L192&lt;&gt;"",'6'!L192,"")</f>
        <v/>
      </c>
      <c r="K178" s="324" t="str">
        <f>IF('6'!M192&lt;&gt;"",'6'!M192,"")</f>
        <v/>
      </c>
      <c r="L178" s="112"/>
    </row>
    <row r="179" spans="1:12" ht="13.8" x14ac:dyDescent="0.45">
      <c r="A179" s="112"/>
      <c r="B179" s="616"/>
      <c r="C179" s="619"/>
      <c r="D179" s="622"/>
      <c r="E179" s="625"/>
      <c r="F179" s="628"/>
      <c r="G179" s="142" t="str">
        <f>IF('5'!M103&lt;&gt;"",'5'!M103,"")</f>
        <v/>
      </c>
      <c r="H179" s="323" t="str">
        <f>IF('6'!J193&lt;&gt;"",'6'!J193,"")</f>
        <v/>
      </c>
      <c r="I179" s="324" t="str">
        <f>IF('6'!K193&lt;&gt;"",'6'!K193,"")</f>
        <v/>
      </c>
      <c r="J179" s="323" t="str">
        <f>IF('6'!L193&lt;&gt;"",'6'!L193,"")</f>
        <v/>
      </c>
      <c r="K179" s="324" t="str">
        <f>IF('6'!M193&lt;&gt;"",'6'!M193,"")</f>
        <v/>
      </c>
      <c r="L179" s="112"/>
    </row>
    <row r="180" spans="1:12" ht="13.8" x14ac:dyDescent="0.45">
      <c r="A180" s="112"/>
      <c r="B180" s="616"/>
      <c r="C180" s="619"/>
      <c r="D180" s="622"/>
      <c r="E180" s="625"/>
      <c r="F180" s="628"/>
      <c r="G180" s="142" t="str">
        <f>IF('5'!N103&lt;&gt;"",'5'!N103,"")</f>
        <v/>
      </c>
      <c r="H180" s="323" t="str">
        <f>IF('6'!J194&lt;&gt;"",'6'!J194,"")</f>
        <v/>
      </c>
      <c r="I180" s="324" t="str">
        <f>IF('6'!K194&lt;&gt;"",'6'!K194,"")</f>
        <v/>
      </c>
      <c r="J180" s="323" t="str">
        <f>IF('6'!L194&lt;&gt;"",'6'!L194,"")</f>
        <v/>
      </c>
      <c r="K180" s="324" t="str">
        <f>IF('6'!M194&lt;&gt;"",'6'!M194,"")</f>
        <v/>
      </c>
      <c r="L180" s="112"/>
    </row>
    <row r="181" spans="1:12" ht="13.8" x14ac:dyDescent="0.45">
      <c r="A181" s="112"/>
      <c r="B181" s="616"/>
      <c r="C181" s="619"/>
      <c r="D181" s="622"/>
      <c r="E181" s="625"/>
      <c r="F181" s="628"/>
      <c r="G181" s="142" t="str">
        <f>IF('5'!O103&lt;&gt;"",'5'!O103,"")</f>
        <v/>
      </c>
      <c r="H181" s="323" t="str">
        <f>IF('6'!J195&lt;&gt;"",'6'!J195,"")</f>
        <v/>
      </c>
      <c r="I181" s="324" t="str">
        <f>IF('6'!K195&lt;&gt;"",'6'!K195,"")</f>
        <v/>
      </c>
      <c r="J181" s="323" t="str">
        <f>IF('6'!L195&lt;&gt;"",'6'!L195,"")</f>
        <v/>
      </c>
      <c r="K181" s="324" t="str">
        <f>IF('6'!M195&lt;&gt;"",'6'!M195,"")</f>
        <v/>
      </c>
      <c r="L181" s="112"/>
    </row>
    <row r="182" spans="1:12" ht="13.8" x14ac:dyDescent="0.45">
      <c r="A182" s="112"/>
      <c r="B182" s="616"/>
      <c r="C182" s="619"/>
      <c r="D182" s="622"/>
      <c r="E182" s="625"/>
      <c r="F182" s="628"/>
      <c r="G182" s="142" t="str">
        <f>IF('5'!P103&lt;&gt;"",'5'!P103,"")</f>
        <v/>
      </c>
      <c r="H182" s="323" t="str">
        <f>IF('6'!J196&lt;&gt;"",'6'!J196,"")</f>
        <v/>
      </c>
      <c r="I182" s="324" t="str">
        <f>IF('6'!K196&lt;&gt;"",'6'!K196,"")</f>
        <v/>
      </c>
      <c r="J182" s="323" t="str">
        <f>IF('6'!L196&lt;&gt;"",'6'!L196,"")</f>
        <v/>
      </c>
      <c r="K182" s="324" t="str">
        <f>IF('6'!M196&lt;&gt;"",'6'!M196,"")</f>
        <v/>
      </c>
      <c r="L182" s="112"/>
    </row>
    <row r="183" spans="1:12" ht="14.4" thickBot="1" x14ac:dyDescent="0.5">
      <c r="A183" s="112"/>
      <c r="B183" s="617"/>
      <c r="C183" s="620"/>
      <c r="D183" s="623"/>
      <c r="E183" s="626"/>
      <c r="F183" s="629"/>
      <c r="G183" s="325" t="str">
        <f>IF('5'!Q103&lt;&gt;"",'5'!Q103,"")</f>
        <v/>
      </c>
      <c r="H183" s="326" t="str">
        <f>IF('6'!J197&lt;&gt;"",'6'!J197,"")</f>
        <v/>
      </c>
      <c r="I183" s="327" t="str">
        <f>IF('6'!K197&lt;&gt;"",'6'!K197,"")</f>
        <v/>
      </c>
      <c r="J183" s="326" t="str">
        <f>IF('6'!L197&lt;&gt;"",'6'!L197,"")</f>
        <v/>
      </c>
      <c r="K183" s="327" t="str">
        <f>IF('6'!M197&lt;&gt;"",'6'!M197,"")</f>
        <v/>
      </c>
      <c r="L183" s="112"/>
    </row>
    <row r="184" spans="1:12" ht="13.8" x14ac:dyDescent="0.45">
      <c r="A184" s="112"/>
      <c r="B184" s="615" t="str">
        <f>IF(C184&lt;&gt;"",19,"")</f>
        <v/>
      </c>
      <c r="C184" s="618" t="str">
        <f>IF('1'!D31&lt;&gt;"",'1'!D31,"")</f>
        <v/>
      </c>
      <c r="D184" s="621" t="str">
        <f>IF('3'!G108="[選択]","","【A】"&amp;'3'!G108&amp;"（"&amp;'3'!H109&amp;"）"&amp;CHAR(10))&amp;IF('3'!I108="[選択]","","【B】"&amp;'3'!I108&amp;"（"&amp;'3'!J109&amp;"）"&amp;CHAR(10))&amp;IF('3'!K108="実施済","【C】"&amp;'3'!K108&amp;"（"&amp;'3'!L109&amp;"）"&amp;CHAR(10),"")&amp;IF('3'!M108="実施済","【D】"&amp;'3'!M108&amp;"（"&amp;'3'!N109&amp;"）"&amp;CHAR(10),"")</f>
        <v/>
      </c>
      <c r="E184" s="624" t="str">
        <f>IF('4'!G109="[選択]","","【a】"&amp;'4'!G109&amp;"（"&amp;'4'!H110&amp;"）"&amp;CHAR(10))&amp;IF('4'!I109="[選択]","","【b】"&amp;'4'!I109&amp;"（"&amp;'4'!J110&amp;"）"&amp;CHAR(10))&amp;IF('4'!K109="[選択]","","【c】"&amp;'4'!K109&amp;"（"&amp;'4'!L110&amp;"）"&amp;CHAR(10))&amp;IF('4'!M109="[選択]","","【d】"&amp;'4'!M109&amp;"（"&amp;'4'!N110&amp;"）"&amp;CHAR(10))&amp;IF('4'!O109="[選択]","","【e】"&amp;'4'!O109&amp;"（"&amp;'4'!P110&amp;"）"&amp;CHAR(10))&amp;IF('4'!Q109="[選択]","","【f】"&amp;'4'!Q109&amp;"（"&amp;'4'!R110&amp;"）"&amp;CHAR(10))&amp;IF('4'!S109="[選択]","","【g】"&amp;'4'!S109&amp;"（"&amp;'4'!T110&amp;"）"&amp;CHAR(10))&amp;IF('4'!U109="[選択]","","【h】"&amp;'4'!U109&amp;"（"&amp;'4'!V110&amp;"）")</f>
        <v/>
      </c>
      <c r="F184" s="627" t="str">
        <f>'4'!X109</f>
        <v>[選択]</v>
      </c>
      <c r="G184" s="141" t="str">
        <f>IF('5'!H108&lt;&gt;"",'5'!H108,"")</f>
        <v/>
      </c>
      <c r="H184" s="304" t="str">
        <f>IF('6'!J198&lt;&gt;"",'6'!J198,"")</f>
        <v/>
      </c>
      <c r="I184" s="305" t="str">
        <f>IF('6'!K198&lt;&gt;"",'6'!K198,"")</f>
        <v/>
      </c>
      <c r="J184" s="304" t="str">
        <f>IF('6'!L198&lt;&gt;"",'6'!L198,"")</f>
        <v/>
      </c>
      <c r="K184" s="305" t="str">
        <f>IF('6'!M198&lt;&gt;"",'6'!M198,"")</f>
        <v/>
      </c>
      <c r="L184" s="112"/>
    </row>
    <row r="185" spans="1:12" ht="13.8" x14ac:dyDescent="0.45">
      <c r="A185" s="112"/>
      <c r="B185" s="616"/>
      <c r="C185" s="619"/>
      <c r="D185" s="622"/>
      <c r="E185" s="625"/>
      <c r="F185" s="628"/>
      <c r="G185" s="142" t="str">
        <f>IF('5'!I108&lt;&gt;"",'5'!I108,"")</f>
        <v/>
      </c>
      <c r="H185" s="323" t="str">
        <f>IF('6'!J199&lt;&gt;"",'6'!J199,"")</f>
        <v/>
      </c>
      <c r="I185" s="324" t="str">
        <f>IF('6'!K199&lt;&gt;"",'6'!K199,"")</f>
        <v/>
      </c>
      <c r="J185" s="323" t="str">
        <f>IF('6'!L199&lt;&gt;"",'6'!L199,"")</f>
        <v/>
      </c>
      <c r="K185" s="324" t="str">
        <f>IF('6'!M199&lt;&gt;"",'6'!M199,"")</f>
        <v/>
      </c>
      <c r="L185" s="112"/>
    </row>
    <row r="186" spans="1:12" ht="13.8" x14ac:dyDescent="0.45">
      <c r="A186" s="112"/>
      <c r="B186" s="616"/>
      <c r="C186" s="619"/>
      <c r="D186" s="622"/>
      <c r="E186" s="625"/>
      <c r="F186" s="628"/>
      <c r="G186" s="142" t="str">
        <f>IF('5'!J108&lt;&gt;"",'5'!J108,"")</f>
        <v/>
      </c>
      <c r="H186" s="323" t="str">
        <f>IF('6'!J200&lt;&gt;"",'6'!J200,"")</f>
        <v/>
      </c>
      <c r="I186" s="324" t="str">
        <f>IF('6'!K200&lt;&gt;"",'6'!K200,"")</f>
        <v/>
      </c>
      <c r="J186" s="323" t="str">
        <f>IF('6'!L200&lt;&gt;"",'6'!L200,"")</f>
        <v/>
      </c>
      <c r="K186" s="324" t="str">
        <f>IF('6'!M200&lt;&gt;"",'6'!M200,"")</f>
        <v/>
      </c>
      <c r="L186" s="112"/>
    </row>
    <row r="187" spans="1:12" ht="13.8" x14ac:dyDescent="0.45">
      <c r="A187" s="112"/>
      <c r="B187" s="616"/>
      <c r="C187" s="619"/>
      <c r="D187" s="622"/>
      <c r="E187" s="625"/>
      <c r="F187" s="628"/>
      <c r="G187" s="142" t="str">
        <f>IF('5'!K108&lt;&gt;"",'5'!K108,"")</f>
        <v/>
      </c>
      <c r="H187" s="323" t="str">
        <f>IF('6'!J201&lt;&gt;"",'6'!J201,"")</f>
        <v/>
      </c>
      <c r="I187" s="324" t="str">
        <f>IF('6'!K201&lt;&gt;"",'6'!K201,"")</f>
        <v/>
      </c>
      <c r="J187" s="323" t="str">
        <f>IF('6'!L201&lt;&gt;"",'6'!L201,"")</f>
        <v/>
      </c>
      <c r="K187" s="324" t="str">
        <f>IF('6'!M201&lt;&gt;"",'6'!M201,"")</f>
        <v/>
      </c>
      <c r="L187" s="112"/>
    </row>
    <row r="188" spans="1:12" ht="13.8" x14ac:dyDescent="0.45">
      <c r="A188" s="112"/>
      <c r="B188" s="616"/>
      <c r="C188" s="619"/>
      <c r="D188" s="622"/>
      <c r="E188" s="625"/>
      <c r="F188" s="628"/>
      <c r="G188" s="142" t="str">
        <f>IF('5'!L108&lt;&gt;"",'5'!L108,"")</f>
        <v/>
      </c>
      <c r="H188" s="323" t="str">
        <f>IF('6'!J202&lt;&gt;"",'6'!J202,"")</f>
        <v/>
      </c>
      <c r="I188" s="324" t="str">
        <f>IF('6'!K202&lt;&gt;"",'6'!K202,"")</f>
        <v/>
      </c>
      <c r="J188" s="323" t="str">
        <f>IF('6'!L202&lt;&gt;"",'6'!L202,"")</f>
        <v/>
      </c>
      <c r="K188" s="324" t="str">
        <f>IF('6'!M202&lt;&gt;"",'6'!M202,"")</f>
        <v/>
      </c>
      <c r="L188" s="112"/>
    </row>
    <row r="189" spans="1:12" ht="13.8" x14ac:dyDescent="0.45">
      <c r="A189" s="112"/>
      <c r="B189" s="616"/>
      <c r="C189" s="619"/>
      <c r="D189" s="622"/>
      <c r="E189" s="625"/>
      <c r="F189" s="628"/>
      <c r="G189" s="142" t="str">
        <f>IF('5'!M108&lt;&gt;"",'5'!M108,"")</f>
        <v/>
      </c>
      <c r="H189" s="323" t="str">
        <f>IF('6'!J203&lt;&gt;"",'6'!J203,"")</f>
        <v/>
      </c>
      <c r="I189" s="324" t="str">
        <f>IF('6'!K203&lt;&gt;"",'6'!K203,"")</f>
        <v/>
      </c>
      <c r="J189" s="323" t="str">
        <f>IF('6'!L203&lt;&gt;"",'6'!L203,"")</f>
        <v/>
      </c>
      <c r="K189" s="324" t="str">
        <f>IF('6'!M203&lt;&gt;"",'6'!M203,"")</f>
        <v/>
      </c>
      <c r="L189" s="112"/>
    </row>
    <row r="190" spans="1:12" ht="13.8" x14ac:dyDescent="0.45">
      <c r="A190" s="112"/>
      <c r="B190" s="616"/>
      <c r="C190" s="619"/>
      <c r="D190" s="622"/>
      <c r="E190" s="625"/>
      <c r="F190" s="628"/>
      <c r="G190" s="142" t="str">
        <f>IF('5'!N108&lt;&gt;"",'5'!N108,"")</f>
        <v/>
      </c>
      <c r="H190" s="323" t="str">
        <f>IF('6'!J204&lt;&gt;"",'6'!J204,"")</f>
        <v/>
      </c>
      <c r="I190" s="324" t="str">
        <f>IF('6'!K204&lt;&gt;"",'6'!K204,"")</f>
        <v/>
      </c>
      <c r="J190" s="323" t="str">
        <f>IF('6'!L204&lt;&gt;"",'6'!L204,"")</f>
        <v/>
      </c>
      <c r="K190" s="324" t="str">
        <f>IF('6'!M204&lt;&gt;"",'6'!M204,"")</f>
        <v/>
      </c>
      <c r="L190" s="112"/>
    </row>
    <row r="191" spans="1:12" ht="13.8" x14ac:dyDescent="0.45">
      <c r="A191" s="112"/>
      <c r="B191" s="616"/>
      <c r="C191" s="619"/>
      <c r="D191" s="622"/>
      <c r="E191" s="625"/>
      <c r="F191" s="628"/>
      <c r="G191" s="142" t="str">
        <f>IF('5'!O108&lt;&gt;"",'5'!O108,"")</f>
        <v/>
      </c>
      <c r="H191" s="323" t="str">
        <f>IF('6'!J205&lt;&gt;"",'6'!J205,"")</f>
        <v/>
      </c>
      <c r="I191" s="324" t="str">
        <f>IF('6'!K205&lt;&gt;"",'6'!K205,"")</f>
        <v/>
      </c>
      <c r="J191" s="323" t="str">
        <f>IF('6'!L205&lt;&gt;"",'6'!L205,"")</f>
        <v/>
      </c>
      <c r="K191" s="324" t="str">
        <f>IF('6'!M205&lt;&gt;"",'6'!M205,"")</f>
        <v/>
      </c>
      <c r="L191" s="112"/>
    </row>
    <row r="192" spans="1:12" ht="13.8" x14ac:dyDescent="0.45">
      <c r="A192" s="112"/>
      <c r="B192" s="616"/>
      <c r="C192" s="619"/>
      <c r="D192" s="622"/>
      <c r="E192" s="625"/>
      <c r="F192" s="628"/>
      <c r="G192" s="142" t="str">
        <f>IF('5'!P108&lt;&gt;"",'5'!P108,"")</f>
        <v/>
      </c>
      <c r="H192" s="323" t="str">
        <f>IF('6'!J206&lt;&gt;"",'6'!J206,"")</f>
        <v/>
      </c>
      <c r="I192" s="324" t="str">
        <f>IF('6'!K206&lt;&gt;"",'6'!K206,"")</f>
        <v/>
      </c>
      <c r="J192" s="323" t="str">
        <f>IF('6'!L206&lt;&gt;"",'6'!L206,"")</f>
        <v/>
      </c>
      <c r="K192" s="324" t="str">
        <f>IF('6'!M206&lt;&gt;"",'6'!M206,"")</f>
        <v/>
      </c>
      <c r="L192" s="112"/>
    </row>
    <row r="193" spans="1:12" ht="14.4" thickBot="1" x14ac:dyDescent="0.5">
      <c r="A193" s="112"/>
      <c r="B193" s="617"/>
      <c r="C193" s="620"/>
      <c r="D193" s="623"/>
      <c r="E193" s="626"/>
      <c r="F193" s="629"/>
      <c r="G193" s="325" t="str">
        <f>IF('5'!Q108&lt;&gt;"",'5'!Q108,"")</f>
        <v/>
      </c>
      <c r="H193" s="326" t="str">
        <f>IF('6'!J207&lt;&gt;"",'6'!J207,"")</f>
        <v/>
      </c>
      <c r="I193" s="327" t="str">
        <f>IF('6'!K207&lt;&gt;"",'6'!K207,"")</f>
        <v/>
      </c>
      <c r="J193" s="326" t="str">
        <f>IF('6'!L207&lt;&gt;"",'6'!L207,"")</f>
        <v/>
      </c>
      <c r="K193" s="327" t="str">
        <f>IF('6'!M207&lt;&gt;"",'6'!M207,"")</f>
        <v/>
      </c>
      <c r="L193" s="112"/>
    </row>
    <row r="194" spans="1:12" ht="13.8" x14ac:dyDescent="0.45">
      <c r="A194" s="112"/>
      <c r="B194" s="615" t="str">
        <f>IF(C194&lt;&gt;"",20,"")</f>
        <v/>
      </c>
      <c r="C194" s="618" t="str">
        <f>IF('1'!D32&lt;&gt;"",'1'!D32,"")</f>
        <v/>
      </c>
      <c r="D194" s="621" t="str">
        <f>IF('3'!G113="[選択]","","【A】"&amp;'3'!G113&amp;"（"&amp;'3'!H114&amp;"）"&amp;CHAR(10))&amp;IF('3'!I113="[選択]","","【B】"&amp;'3'!I113&amp;"（"&amp;'3'!J114&amp;"）"&amp;CHAR(10))&amp;IF('3'!K113="実施済","【C】"&amp;'3'!K113&amp;"（"&amp;'3'!L114&amp;"）"&amp;CHAR(10),"")&amp;IF('3'!M113="実施済","【D】"&amp;'3'!M113&amp;"（"&amp;'3'!N114&amp;"）"&amp;CHAR(10),"")</f>
        <v/>
      </c>
      <c r="E194" s="624" t="str">
        <f>IF('4'!G114="[選択]","","【a】"&amp;'4'!G114&amp;"（"&amp;'4'!H115&amp;"）"&amp;CHAR(10))&amp;IF('4'!I114="[選択]","","【b】"&amp;'4'!I114&amp;"（"&amp;'4'!J115&amp;"）"&amp;CHAR(10))&amp;IF('4'!K114="[選択]","","【c】"&amp;'4'!K114&amp;"（"&amp;'4'!L115&amp;"）"&amp;CHAR(10))&amp;IF('4'!M114="[選択]","","【d】"&amp;'4'!M114&amp;"（"&amp;'4'!N115&amp;"）"&amp;CHAR(10))&amp;IF('4'!O114="[選択]","","【e】"&amp;'4'!O114&amp;"（"&amp;'4'!P115&amp;"）"&amp;CHAR(10))&amp;IF('4'!Q114="[選択]","","【f】"&amp;'4'!Q114&amp;"（"&amp;'4'!R115&amp;"）"&amp;CHAR(10))&amp;IF('4'!S114="[選択]","","【g】"&amp;'4'!S114&amp;"（"&amp;'4'!T115&amp;"）"&amp;CHAR(10))&amp;IF('4'!U114="[選択]","","【h】"&amp;'4'!U114&amp;"（"&amp;'4'!V115&amp;"）")</f>
        <v/>
      </c>
      <c r="F194" s="627" t="str">
        <f>'4'!X114</f>
        <v>[選択]</v>
      </c>
      <c r="G194" s="141" t="str">
        <f>IF('5'!H113&lt;&gt;"",'5'!H113,"")</f>
        <v/>
      </c>
      <c r="H194" s="304" t="str">
        <f>IF('6'!J208&lt;&gt;"",'6'!J208,"")</f>
        <v/>
      </c>
      <c r="I194" s="305" t="str">
        <f>IF('6'!K208&lt;&gt;"",'6'!K208,"")</f>
        <v/>
      </c>
      <c r="J194" s="304" t="str">
        <f>IF('6'!L208&lt;&gt;"",'6'!L208,"")</f>
        <v/>
      </c>
      <c r="K194" s="305" t="str">
        <f>IF('6'!M208&lt;&gt;"",'6'!M208,"")</f>
        <v/>
      </c>
      <c r="L194" s="112"/>
    </row>
    <row r="195" spans="1:12" ht="13.8" x14ac:dyDescent="0.45">
      <c r="A195" s="112"/>
      <c r="B195" s="616"/>
      <c r="C195" s="619"/>
      <c r="D195" s="622"/>
      <c r="E195" s="625"/>
      <c r="F195" s="628"/>
      <c r="G195" s="142" t="str">
        <f>IF('5'!I113&lt;&gt;"",'5'!I113,"")</f>
        <v/>
      </c>
      <c r="H195" s="323" t="str">
        <f>IF('6'!J209&lt;&gt;"",'6'!J209,"")</f>
        <v/>
      </c>
      <c r="I195" s="324" t="str">
        <f>IF('6'!K209&lt;&gt;"",'6'!K209,"")</f>
        <v/>
      </c>
      <c r="J195" s="323" t="str">
        <f>IF('6'!L209&lt;&gt;"",'6'!L209,"")</f>
        <v/>
      </c>
      <c r="K195" s="324" t="str">
        <f>IF('6'!M209&lt;&gt;"",'6'!M209,"")</f>
        <v/>
      </c>
      <c r="L195" s="112"/>
    </row>
    <row r="196" spans="1:12" ht="13.8" x14ac:dyDescent="0.45">
      <c r="A196" s="112"/>
      <c r="B196" s="616"/>
      <c r="C196" s="619"/>
      <c r="D196" s="622"/>
      <c r="E196" s="625"/>
      <c r="F196" s="628"/>
      <c r="G196" s="142" t="str">
        <f>IF('5'!J113&lt;&gt;"",'5'!J113,"")</f>
        <v/>
      </c>
      <c r="H196" s="323" t="str">
        <f>IF('6'!J210&lt;&gt;"",'6'!J210,"")</f>
        <v/>
      </c>
      <c r="I196" s="324" t="str">
        <f>IF('6'!K210&lt;&gt;"",'6'!K210,"")</f>
        <v/>
      </c>
      <c r="J196" s="323" t="str">
        <f>IF('6'!L210&lt;&gt;"",'6'!L210,"")</f>
        <v/>
      </c>
      <c r="K196" s="324" t="str">
        <f>IF('6'!M210&lt;&gt;"",'6'!M210,"")</f>
        <v/>
      </c>
      <c r="L196" s="112"/>
    </row>
    <row r="197" spans="1:12" ht="13.8" x14ac:dyDescent="0.45">
      <c r="A197" s="112"/>
      <c r="B197" s="616"/>
      <c r="C197" s="619"/>
      <c r="D197" s="622"/>
      <c r="E197" s="625"/>
      <c r="F197" s="628"/>
      <c r="G197" s="142" t="str">
        <f>IF('5'!K113&lt;&gt;"",'5'!K113,"")</f>
        <v/>
      </c>
      <c r="H197" s="323" t="str">
        <f>IF('6'!J211&lt;&gt;"",'6'!J211,"")</f>
        <v/>
      </c>
      <c r="I197" s="324" t="str">
        <f>IF('6'!K211&lt;&gt;"",'6'!K211,"")</f>
        <v/>
      </c>
      <c r="J197" s="323" t="str">
        <f>IF('6'!L211&lt;&gt;"",'6'!L211,"")</f>
        <v/>
      </c>
      <c r="K197" s="324" t="str">
        <f>IF('6'!M211&lt;&gt;"",'6'!M211,"")</f>
        <v/>
      </c>
      <c r="L197" s="112"/>
    </row>
    <row r="198" spans="1:12" ht="13.8" x14ac:dyDescent="0.45">
      <c r="A198" s="112"/>
      <c r="B198" s="616"/>
      <c r="C198" s="619"/>
      <c r="D198" s="622"/>
      <c r="E198" s="625"/>
      <c r="F198" s="628"/>
      <c r="G198" s="142" t="str">
        <f>IF('5'!L113&lt;&gt;"",'5'!L113,"")</f>
        <v/>
      </c>
      <c r="H198" s="323" t="str">
        <f>IF('6'!J212&lt;&gt;"",'6'!J212,"")</f>
        <v/>
      </c>
      <c r="I198" s="324" t="str">
        <f>IF('6'!K212&lt;&gt;"",'6'!K212,"")</f>
        <v/>
      </c>
      <c r="J198" s="323" t="str">
        <f>IF('6'!L212&lt;&gt;"",'6'!L212,"")</f>
        <v/>
      </c>
      <c r="K198" s="324" t="str">
        <f>IF('6'!M212&lt;&gt;"",'6'!M212,"")</f>
        <v/>
      </c>
      <c r="L198" s="112"/>
    </row>
    <row r="199" spans="1:12" ht="13.8" x14ac:dyDescent="0.45">
      <c r="A199" s="112"/>
      <c r="B199" s="616"/>
      <c r="C199" s="619"/>
      <c r="D199" s="622"/>
      <c r="E199" s="625"/>
      <c r="F199" s="628"/>
      <c r="G199" s="142" t="str">
        <f>IF('5'!M113&lt;&gt;"",'5'!M113,"")</f>
        <v/>
      </c>
      <c r="H199" s="323" t="str">
        <f>IF('6'!J213&lt;&gt;"",'6'!J213,"")</f>
        <v/>
      </c>
      <c r="I199" s="324" t="str">
        <f>IF('6'!K213&lt;&gt;"",'6'!K213,"")</f>
        <v/>
      </c>
      <c r="J199" s="323" t="str">
        <f>IF('6'!L213&lt;&gt;"",'6'!L213,"")</f>
        <v/>
      </c>
      <c r="K199" s="324" t="str">
        <f>IF('6'!M213&lt;&gt;"",'6'!M213,"")</f>
        <v/>
      </c>
      <c r="L199" s="112"/>
    </row>
    <row r="200" spans="1:12" ht="13.8" x14ac:dyDescent="0.45">
      <c r="A200" s="112"/>
      <c r="B200" s="616"/>
      <c r="C200" s="619"/>
      <c r="D200" s="622"/>
      <c r="E200" s="625"/>
      <c r="F200" s="628"/>
      <c r="G200" s="142" t="str">
        <f>IF('5'!N113&lt;&gt;"",'5'!N113,"")</f>
        <v/>
      </c>
      <c r="H200" s="323" t="str">
        <f>IF('6'!J214&lt;&gt;"",'6'!J214,"")</f>
        <v/>
      </c>
      <c r="I200" s="324" t="str">
        <f>IF('6'!K214&lt;&gt;"",'6'!K214,"")</f>
        <v/>
      </c>
      <c r="J200" s="323" t="str">
        <f>IF('6'!L214&lt;&gt;"",'6'!L214,"")</f>
        <v/>
      </c>
      <c r="K200" s="324" t="str">
        <f>IF('6'!M214&lt;&gt;"",'6'!M214,"")</f>
        <v/>
      </c>
      <c r="L200" s="112"/>
    </row>
    <row r="201" spans="1:12" ht="13.8" x14ac:dyDescent="0.45">
      <c r="A201" s="112"/>
      <c r="B201" s="616"/>
      <c r="C201" s="619"/>
      <c r="D201" s="622"/>
      <c r="E201" s="625"/>
      <c r="F201" s="628"/>
      <c r="G201" s="142" t="str">
        <f>IF('5'!O113&lt;&gt;"",'5'!O113,"")</f>
        <v/>
      </c>
      <c r="H201" s="323" t="str">
        <f>IF('6'!J215&lt;&gt;"",'6'!J215,"")</f>
        <v/>
      </c>
      <c r="I201" s="324" t="str">
        <f>IF('6'!K215&lt;&gt;"",'6'!K215,"")</f>
        <v/>
      </c>
      <c r="J201" s="323" t="str">
        <f>IF('6'!L215&lt;&gt;"",'6'!L215,"")</f>
        <v/>
      </c>
      <c r="K201" s="324" t="str">
        <f>IF('6'!M215&lt;&gt;"",'6'!M215,"")</f>
        <v/>
      </c>
      <c r="L201" s="112"/>
    </row>
    <row r="202" spans="1:12" ht="13.8" x14ac:dyDescent="0.45">
      <c r="A202" s="112"/>
      <c r="B202" s="616"/>
      <c r="C202" s="619"/>
      <c r="D202" s="622"/>
      <c r="E202" s="625"/>
      <c r="F202" s="628"/>
      <c r="G202" s="142" t="str">
        <f>IF('5'!P113&lt;&gt;"",'5'!P113,"")</f>
        <v/>
      </c>
      <c r="H202" s="323" t="str">
        <f>IF('6'!J216&lt;&gt;"",'6'!J216,"")</f>
        <v/>
      </c>
      <c r="I202" s="324" t="str">
        <f>IF('6'!K216&lt;&gt;"",'6'!K216,"")</f>
        <v/>
      </c>
      <c r="J202" s="323" t="str">
        <f>IF('6'!L216&lt;&gt;"",'6'!L216,"")</f>
        <v/>
      </c>
      <c r="K202" s="324" t="str">
        <f>IF('6'!M216&lt;&gt;"",'6'!M216,"")</f>
        <v/>
      </c>
      <c r="L202" s="112"/>
    </row>
    <row r="203" spans="1:12" ht="14.4" thickBot="1" x14ac:dyDescent="0.5">
      <c r="A203" s="112"/>
      <c r="B203" s="617"/>
      <c r="C203" s="620"/>
      <c r="D203" s="623"/>
      <c r="E203" s="626"/>
      <c r="F203" s="629"/>
      <c r="G203" s="325" t="str">
        <f>IF('5'!Q113&lt;&gt;"",'5'!Q113,"")</f>
        <v/>
      </c>
      <c r="H203" s="326" t="str">
        <f>IF('6'!J217&lt;&gt;"",'6'!J217,"")</f>
        <v/>
      </c>
      <c r="I203" s="327" t="str">
        <f>IF('6'!K217&lt;&gt;"",'6'!K217,"")</f>
        <v/>
      </c>
      <c r="J203" s="326" t="str">
        <f>IF('6'!L217&lt;&gt;"",'6'!L217,"")</f>
        <v/>
      </c>
      <c r="K203" s="327" t="str">
        <f>IF('6'!M217&lt;&gt;"",'6'!M217,"")</f>
        <v/>
      </c>
      <c r="L203" s="112"/>
    </row>
    <row r="204" spans="1:12" ht="15" customHeight="1" x14ac:dyDescent="0.45">
      <c r="A204" s="112"/>
      <c r="B204" s="113"/>
      <c r="C204" s="112"/>
      <c r="D204" s="112"/>
      <c r="E204" s="112"/>
      <c r="F204" s="112"/>
      <c r="G204" s="112"/>
      <c r="H204" s="106"/>
      <c r="I204" s="106"/>
      <c r="J204" s="106"/>
      <c r="K204" s="106"/>
      <c r="L204" s="112"/>
    </row>
  </sheetData>
  <mergeCells count="104">
    <mergeCell ref="F184:F193"/>
    <mergeCell ref="F194:F203"/>
    <mergeCell ref="F134:F143"/>
    <mergeCell ref="F144:F153"/>
    <mergeCell ref="F154:F163"/>
    <mergeCell ref="F164:F173"/>
    <mergeCell ref="F174:F183"/>
    <mergeCell ref="E164:E173"/>
    <mergeCell ref="E174:E183"/>
    <mergeCell ref="E184:E193"/>
    <mergeCell ref="E194:E203"/>
    <mergeCell ref="E134:E143"/>
    <mergeCell ref="E144:E153"/>
    <mergeCell ref="E154:E163"/>
    <mergeCell ref="F104:F113"/>
    <mergeCell ref="F114:F123"/>
    <mergeCell ref="F124:F133"/>
    <mergeCell ref="E14:E23"/>
    <mergeCell ref="E24:E33"/>
    <mergeCell ref="E34:E43"/>
    <mergeCell ref="E44:E53"/>
    <mergeCell ref="E54:E63"/>
    <mergeCell ref="E64:E73"/>
    <mergeCell ref="E74:E83"/>
    <mergeCell ref="E84:E93"/>
    <mergeCell ref="E94:E103"/>
    <mergeCell ref="E104:E113"/>
    <mergeCell ref="E114:E123"/>
    <mergeCell ref="E124:E133"/>
    <mergeCell ref="F14:F23"/>
    <mergeCell ref="F24:F33"/>
    <mergeCell ref="F34:F43"/>
    <mergeCell ref="F44:F53"/>
    <mergeCell ref="F54:F63"/>
    <mergeCell ref="F64:F73"/>
    <mergeCell ref="F74:F83"/>
    <mergeCell ref="F84:F93"/>
    <mergeCell ref="F94:F103"/>
    <mergeCell ref="D164:D173"/>
    <mergeCell ref="D174:D183"/>
    <mergeCell ref="D184:D193"/>
    <mergeCell ref="D194:D203"/>
    <mergeCell ref="D114:D123"/>
    <mergeCell ref="D124:D133"/>
    <mergeCell ref="D134:D143"/>
    <mergeCell ref="D144:D153"/>
    <mergeCell ref="D154:D163"/>
    <mergeCell ref="D64:D73"/>
    <mergeCell ref="D74:D83"/>
    <mergeCell ref="D84:D93"/>
    <mergeCell ref="D94:D103"/>
    <mergeCell ref="D104:D113"/>
    <mergeCell ref="D14:D23"/>
    <mergeCell ref="D24:D33"/>
    <mergeCell ref="D34:D43"/>
    <mergeCell ref="D44:D53"/>
    <mergeCell ref="D54:D63"/>
    <mergeCell ref="C164:C173"/>
    <mergeCell ref="C174:C183"/>
    <mergeCell ref="C184:C193"/>
    <mergeCell ref="C194:C203"/>
    <mergeCell ref="C114:C123"/>
    <mergeCell ref="C124:C133"/>
    <mergeCell ref="C134:C143"/>
    <mergeCell ref="C144:C153"/>
    <mergeCell ref="C154:C163"/>
    <mergeCell ref="C64:C73"/>
    <mergeCell ref="C74:C83"/>
    <mergeCell ref="C84:C93"/>
    <mergeCell ref="C94:C103"/>
    <mergeCell ref="C104:C113"/>
    <mergeCell ref="C14:C23"/>
    <mergeCell ref="C24:C33"/>
    <mergeCell ref="C34:C43"/>
    <mergeCell ref="C44:C53"/>
    <mergeCell ref="C54:C63"/>
    <mergeCell ref="B164:B173"/>
    <mergeCell ref="B174:B183"/>
    <mergeCell ref="B184:B193"/>
    <mergeCell ref="B194:B203"/>
    <mergeCell ref="B114:B123"/>
    <mergeCell ref="B124:B133"/>
    <mergeCell ref="B134:B143"/>
    <mergeCell ref="B144:B153"/>
    <mergeCell ref="B154:B163"/>
    <mergeCell ref="B64:B73"/>
    <mergeCell ref="B74:B83"/>
    <mergeCell ref="B84:B93"/>
    <mergeCell ref="B94:B103"/>
    <mergeCell ref="B104:B113"/>
    <mergeCell ref="B14:B23"/>
    <mergeCell ref="B24:B33"/>
    <mergeCell ref="B34:B43"/>
    <mergeCell ref="B44:B53"/>
    <mergeCell ref="B54:B63"/>
    <mergeCell ref="H2:I2"/>
    <mergeCell ref="J2:K2"/>
    <mergeCell ref="B4:B13"/>
    <mergeCell ref="C4:C13"/>
    <mergeCell ref="D4:D13"/>
    <mergeCell ref="E4:E13"/>
    <mergeCell ref="F4:F13"/>
    <mergeCell ref="B2:C3"/>
    <mergeCell ref="D2:F2"/>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424"/>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ColWidth="0" defaultRowHeight="15" zeroHeight="1" x14ac:dyDescent="0.45"/>
  <cols>
    <col min="1" max="1" width="2" style="107" customWidth="1"/>
    <col min="2" max="2" width="5.59765625" style="123" customWidth="1"/>
    <col min="3" max="3" width="35.796875" style="107" customWidth="1"/>
    <col min="4" max="4" width="25" style="107" customWidth="1"/>
    <col min="5" max="5" width="29.796875" style="107" customWidth="1"/>
    <col min="6" max="6" width="8.8984375" style="107" bestFit="1" customWidth="1"/>
    <col min="7" max="7" width="38.296875" style="107" customWidth="1"/>
    <col min="8" max="11" width="45.69921875" style="107" customWidth="1"/>
    <col min="12" max="12" width="2.59765625" style="106" customWidth="1"/>
    <col min="13" max="16384" width="8.59765625" style="107" hidden="1"/>
  </cols>
  <sheetData>
    <row r="1" spans="1:12" ht="15" customHeight="1" thickBot="1" x14ac:dyDescent="0.5">
      <c r="A1" s="280"/>
      <c r="B1" s="634" t="s">
        <v>291</v>
      </c>
      <c r="C1" s="634"/>
      <c r="D1" s="106"/>
      <c r="E1" s="106"/>
      <c r="F1" s="106"/>
      <c r="G1" s="106"/>
      <c r="H1" s="106"/>
      <c r="I1" s="106"/>
      <c r="J1" s="106"/>
      <c r="K1" s="106"/>
    </row>
    <row r="2" spans="1:12" s="120" customFormat="1" x14ac:dyDescent="0.45">
      <c r="A2" s="111"/>
      <c r="B2" s="630" t="s">
        <v>87</v>
      </c>
      <c r="C2" s="631"/>
      <c r="D2" s="582" t="s">
        <v>7</v>
      </c>
      <c r="E2" s="583"/>
      <c r="F2" s="584"/>
      <c r="G2" s="643" t="s">
        <v>219</v>
      </c>
      <c r="H2" s="613" t="s">
        <v>249</v>
      </c>
      <c r="I2" s="614"/>
      <c r="J2" s="645" t="s">
        <v>250</v>
      </c>
      <c r="K2" s="614"/>
      <c r="L2" s="111"/>
    </row>
    <row r="3" spans="1:12" s="120" customFormat="1" ht="30" customHeight="1" thickBot="1" x14ac:dyDescent="0.5">
      <c r="A3" s="111"/>
      <c r="B3" s="641"/>
      <c r="C3" s="642"/>
      <c r="D3" s="80" t="s">
        <v>84</v>
      </c>
      <c r="E3" s="81" t="s">
        <v>85</v>
      </c>
      <c r="F3" s="82" t="s">
        <v>8</v>
      </c>
      <c r="G3" s="644"/>
      <c r="H3" s="102" t="s">
        <v>71</v>
      </c>
      <c r="I3" s="103" t="s">
        <v>72</v>
      </c>
      <c r="J3" s="121" t="s">
        <v>73</v>
      </c>
      <c r="K3" s="103" t="s">
        <v>74</v>
      </c>
      <c r="L3" s="111"/>
    </row>
    <row r="4" spans="1:12" x14ac:dyDescent="0.45">
      <c r="A4" s="106"/>
      <c r="B4" s="615" t="str">
        <f>IF(C4&lt;&gt;"",1,"")</f>
        <v/>
      </c>
      <c r="C4" s="627" t="str">
        <f>IF('1'!D13&lt;&gt;"",'1'!D13,"")</f>
        <v/>
      </c>
      <c r="D4" s="646" t="str">
        <f>IF('3'!G18="[選択]","","【A】"&amp;'3'!G18&amp;"（"&amp;'3'!H19&amp;"）"&amp;CHAR(10))&amp;IF('3'!I18="[選択]","","【B】"&amp;'3'!I18&amp;"（"&amp;'3'!J19&amp;"）"&amp;CHAR(10))&amp;IF('3'!K18="実施済","【C】"&amp;'3'!K18&amp;"（"&amp;'3'!L19&amp;"）"&amp;CHAR(10),"")&amp;IF('3'!M18="実施済","【D】"&amp;'3'!M18&amp;"（"&amp;'3'!N19&amp;"）"&amp;CHAR(10),"")</f>
        <v/>
      </c>
      <c r="E4" s="552" t="str">
        <f>IF('4'!G19="[選択]","","【a】"&amp;'4'!G19&amp;"（"&amp;'4'!H20&amp;"）"&amp;CHAR(10))&amp;IF('4'!I19="[選択]","","【b】"&amp;'4'!I19&amp;"（"&amp;'4'!J20&amp;"）"&amp;CHAR(10))&amp;IF('4'!K19="[選択]","","【c】"&amp;'4'!K19&amp;"（"&amp;'4'!L20&amp;"）"&amp;CHAR(10))&amp;IF('4'!M19="[選択]","","【d】"&amp;'4'!M19&amp;"（"&amp;'4'!N20&amp;"）"&amp;CHAR(10))&amp;IF('4'!O19="[選択]","","【e】"&amp;'4'!O19&amp;"（"&amp;'4'!P20&amp;"）"&amp;CHAR(10))&amp;IF('4'!Q19="[選択]","","【f】"&amp;'4'!Q19&amp;"（"&amp;'4'!R20&amp;"）"&amp;CHAR(10))&amp;IF('4'!S19="[選択]","","【g】"&amp;'4'!S19&amp;"（"&amp;'4'!T20&amp;"）"&amp;CHAR(10))&amp;IF('4'!U19="[選択]","","【h】"&amp;'4'!U19&amp;"（"&amp;'4'!V20&amp;"）")</f>
        <v/>
      </c>
      <c r="F4" s="649" t="str">
        <f>'4'!X19</f>
        <v>[選択]</v>
      </c>
      <c r="G4" s="250" t="str">
        <f>IF('８-1'!I18&lt;&gt;"",'８-1'!I18,"")</f>
        <v/>
      </c>
      <c r="H4" s="251" t="str">
        <f>IF('８-1'!J18&lt;&gt;"",'８-1'!J18,"")</f>
        <v/>
      </c>
      <c r="I4" s="236" t="str">
        <f>IF('８-1'!K18&lt;&gt;"",'８-1'!K18,"")</f>
        <v/>
      </c>
      <c r="J4" s="275" t="str">
        <f>IF('８-1'!L18&lt;&gt;"",'８-1'!L18,"")</f>
        <v/>
      </c>
      <c r="K4" s="236" t="str">
        <f>IF('８-1'!M18&lt;&gt;"",'８-1'!M18,"")</f>
        <v/>
      </c>
    </row>
    <row r="5" spans="1:12" x14ac:dyDescent="0.45">
      <c r="A5" s="106"/>
      <c r="B5" s="616"/>
      <c r="C5" s="628"/>
      <c r="D5" s="647"/>
      <c r="E5" s="553"/>
      <c r="F5" s="650"/>
      <c r="G5" s="252" t="str">
        <f>IF('８-1'!I19&lt;&gt;"",'８-1'!I19,"")</f>
        <v/>
      </c>
      <c r="H5" s="253" t="str">
        <f>IF('８-1'!J19&lt;&gt;"",'８-1'!J19,"")</f>
        <v/>
      </c>
      <c r="I5" s="243" t="str">
        <f>IF('８-1'!K19&lt;&gt;"",'８-1'!K19,"")</f>
        <v/>
      </c>
      <c r="J5" s="276" t="str">
        <f>IF('８-1'!L19&lt;&gt;"",'８-1'!L19,"")</f>
        <v/>
      </c>
      <c r="K5" s="243" t="str">
        <f>IF('８-1'!M19&lt;&gt;"",'８-1'!M19,"")</f>
        <v/>
      </c>
    </row>
    <row r="6" spans="1:12" x14ac:dyDescent="0.45">
      <c r="A6" s="106"/>
      <c r="B6" s="616"/>
      <c r="C6" s="628"/>
      <c r="D6" s="647"/>
      <c r="E6" s="553"/>
      <c r="F6" s="650"/>
      <c r="G6" s="252" t="str">
        <f>IF('８-1'!I20&lt;&gt;"",'８-1'!I20,"")</f>
        <v/>
      </c>
      <c r="H6" s="253" t="str">
        <f>IF('８-1'!J20&lt;&gt;"",'８-1'!J20,"")</f>
        <v/>
      </c>
      <c r="I6" s="243" t="str">
        <f>IF('８-1'!K20&lt;&gt;"",'８-1'!K20,"")</f>
        <v/>
      </c>
      <c r="J6" s="276" t="str">
        <f>IF('８-1'!L20&lt;&gt;"",'８-1'!L20,"")</f>
        <v/>
      </c>
      <c r="K6" s="243" t="str">
        <f>IF('８-1'!M20&lt;&gt;"",'８-1'!M20,"")</f>
        <v/>
      </c>
    </row>
    <row r="7" spans="1:12" x14ac:dyDescent="0.45">
      <c r="A7" s="106"/>
      <c r="B7" s="616"/>
      <c r="C7" s="628"/>
      <c r="D7" s="647"/>
      <c r="E7" s="553"/>
      <c r="F7" s="650"/>
      <c r="G7" s="252" t="str">
        <f>IF('８-1'!I21&lt;&gt;"",'８-1'!I21,"")</f>
        <v/>
      </c>
      <c r="H7" s="253" t="str">
        <f>IF('８-1'!J21&lt;&gt;"",'８-1'!J21,"")</f>
        <v/>
      </c>
      <c r="I7" s="243" t="str">
        <f>IF('８-1'!K21&lt;&gt;"",'８-1'!K21,"")</f>
        <v/>
      </c>
      <c r="J7" s="276" t="str">
        <f>IF('８-1'!L21&lt;&gt;"",'８-1'!L21,"")</f>
        <v/>
      </c>
      <c r="K7" s="243" t="str">
        <f>IF('８-1'!M21&lt;&gt;"",'８-1'!M21,"")</f>
        <v/>
      </c>
    </row>
    <row r="8" spans="1:12" x14ac:dyDescent="0.45">
      <c r="A8" s="106"/>
      <c r="B8" s="616"/>
      <c r="C8" s="628"/>
      <c r="D8" s="647"/>
      <c r="E8" s="553"/>
      <c r="F8" s="650"/>
      <c r="G8" s="252" t="str">
        <f>IF('８-1'!I22&lt;&gt;"",'８-1'!I22,"")</f>
        <v/>
      </c>
      <c r="H8" s="253" t="str">
        <f>IF('８-1'!J22&lt;&gt;"",'８-1'!J22,"")</f>
        <v/>
      </c>
      <c r="I8" s="243" t="str">
        <f>IF('８-1'!K22&lt;&gt;"",'８-1'!K22,"")</f>
        <v/>
      </c>
      <c r="J8" s="276" t="str">
        <f>IF('８-1'!L22&lt;&gt;"",'８-1'!L22,"")</f>
        <v/>
      </c>
      <c r="K8" s="243" t="str">
        <f>IF('８-1'!M22&lt;&gt;"",'８-1'!M22,"")</f>
        <v/>
      </c>
    </row>
    <row r="9" spans="1:12" x14ac:dyDescent="0.45">
      <c r="A9" s="106"/>
      <c r="B9" s="616"/>
      <c r="C9" s="628"/>
      <c r="D9" s="647"/>
      <c r="E9" s="553"/>
      <c r="F9" s="650"/>
      <c r="G9" s="252" t="str">
        <f>IF('８-1'!I23&lt;&gt;"",'８-1'!I23,"")</f>
        <v/>
      </c>
      <c r="H9" s="253" t="str">
        <f>IF('８-1'!J23&lt;&gt;"",'８-1'!J23,"")</f>
        <v/>
      </c>
      <c r="I9" s="243" t="str">
        <f>IF('８-1'!K23&lt;&gt;"",'８-1'!K23,"")</f>
        <v/>
      </c>
      <c r="J9" s="276" t="str">
        <f>IF('８-1'!L23&lt;&gt;"",'８-1'!L23,"")</f>
        <v/>
      </c>
      <c r="K9" s="243" t="str">
        <f>IF('８-1'!M23&lt;&gt;"",'８-1'!M23,"")</f>
        <v/>
      </c>
    </row>
    <row r="10" spans="1:12" x14ac:dyDescent="0.45">
      <c r="A10" s="106"/>
      <c r="B10" s="616"/>
      <c r="C10" s="628"/>
      <c r="D10" s="647"/>
      <c r="E10" s="553"/>
      <c r="F10" s="650"/>
      <c r="G10" s="252" t="str">
        <f>IF('８-1'!I24&lt;&gt;"",'８-1'!I24,"")</f>
        <v/>
      </c>
      <c r="H10" s="253" t="str">
        <f>IF('８-1'!J24&lt;&gt;"",'８-1'!J24,"")</f>
        <v/>
      </c>
      <c r="I10" s="243" t="str">
        <f>IF('８-1'!K24&lt;&gt;"",'８-1'!K24,"")</f>
        <v/>
      </c>
      <c r="J10" s="276" t="str">
        <f>IF('８-1'!L24&lt;&gt;"",'８-1'!L24,"")</f>
        <v/>
      </c>
      <c r="K10" s="243" t="str">
        <f>IF('８-1'!M24&lt;&gt;"",'８-1'!M24,"")</f>
        <v/>
      </c>
    </row>
    <row r="11" spans="1:12" x14ac:dyDescent="0.45">
      <c r="A11" s="106"/>
      <c r="B11" s="616"/>
      <c r="C11" s="628"/>
      <c r="D11" s="647"/>
      <c r="E11" s="553"/>
      <c r="F11" s="650"/>
      <c r="G11" s="252" t="str">
        <f>IF('８-1'!I25&lt;&gt;"",'８-1'!I25,"")</f>
        <v/>
      </c>
      <c r="H11" s="253" t="str">
        <f>IF('８-1'!J25&lt;&gt;"",'８-1'!J25,"")</f>
        <v/>
      </c>
      <c r="I11" s="243" t="str">
        <f>IF('８-1'!K25&lt;&gt;"",'８-1'!K25,"")</f>
        <v/>
      </c>
      <c r="J11" s="276" t="str">
        <f>IF('８-1'!L25&lt;&gt;"",'８-1'!L25,"")</f>
        <v/>
      </c>
      <c r="K11" s="243" t="str">
        <f>IF('８-1'!M25&lt;&gt;"",'８-1'!M25,"")</f>
        <v/>
      </c>
    </row>
    <row r="12" spans="1:12" x14ac:dyDescent="0.45">
      <c r="A12" s="106"/>
      <c r="B12" s="616"/>
      <c r="C12" s="628"/>
      <c r="D12" s="647"/>
      <c r="E12" s="553"/>
      <c r="F12" s="650"/>
      <c r="G12" s="252" t="str">
        <f>IF('８-1'!I26&lt;&gt;"",'８-1'!I26,"")</f>
        <v/>
      </c>
      <c r="H12" s="253" t="str">
        <f>IF('８-1'!J26&lt;&gt;"",'８-1'!J26,"")</f>
        <v/>
      </c>
      <c r="I12" s="243" t="str">
        <f>IF('８-1'!K26&lt;&gt;"",'８-1'!K26,"")</f>
        <v/>
      </c>
      <c r="J12" s="276" t="str">
        <f>IF('８-1'!L26&lt;&gt;"",'８-1'!L26,"")</f>
        <v/>
      </c>
      <c r="K12" s="243" t="str">
        <f>IF('８-1'!M26&lt;&gt;"",'８-1'!M26,"")</f>
        <v/>
      </c>
    </row>
    <row r="13" spans="1:12" x14ac:dyDescent="0.45">
      <c r="A13" s="106"/>
      <c r="B13" s="616"/>
      <c r="C13" s="628"/>
      <c r="D13" s="647"/>
      <c r="E13" s="553"/>
      <c r="F13" s="650"/>
      <c r="G13" s="252" t="str">
        <f>IF('８-1'!I27&lt;&gt;"",'８-1'!I27,"")</f>
        <v/>
      </c>
      <c r="H13" s="253" t="str">
        <f>IF('８-1'!J27&lt;&gt;"",'８-1'!J27,"")</f>
        <v/>
      </c>
      <c r="I13" s="243" t="str">
        <f>IF('８-1'!K27&lt;&gt;"",'８-1'!K27,"")</f>
        <v/>
      </c>
      <c r="J13" s="276" t="str">
        <f>IF('８-1'!L27&lt;&gt;"",'８-1'!L27,"")</f>
        <v/>
      </c>
      <c r="K13" s="243" t="str">
        <f>IF('８-1'!M27&lt;&gt;"",'８-1'!M27,"")</f>
        <v/>
      </c>
    </row>
    <row r="14" spans="1:12" x14ac:dyDescent="0.45">
      <c r="A14" s="106"/>
      <c r="B14" s="616"/>
      <c r="C14" s="628"/>
      <c r="D14" s="647"/>
      <c r="E14" s="553"/>
      <c r="F14" s="650"/>
      <c r="G14" s="252" t="str">
        <f>IF('８-1'!I28&lt;&gt;"",'８-1'!I28,"")</f>
        <v/>
      </c>
      <c r="H14" s="253" t="str">
        <f>IF('８-1'!J28&lt;&gt;"",'８-1'!J28,"")</f>
        <v/>
      </c>
      <c r="I14" s="243" t="str">
        <f>IF('８-1'!K28&lt;&gt;"",'８-1'!K28,"")</f>
        <v/>
      </c>
      <c r="J14" s="276" t="str">
        <f>IF('８-1'!L28&lt;&gt;"",'８-1'!L28,"")</f>
        <v/>
      </c>
      <c r="K14" s="243" t="str">
        <f>IF('８-1'!M28&lt;&gt;"",'８-1'!M28,"")</f>
        <v/>
      </c>
    </row>
    <row r="15" spans="1:12" x14ac:dyDescent="0.45">
      <c r="A15" s="106"/>
      <c r="B15" s="616"/>
      <c r="C15" s="628"/>
      <c r="D15" s="647"/>
      <c r="E15" s="553"/>
      <c r="F15" s="650"/>
      <c r="G15" s="252" t="str">
        <f>IF('８-1'!I29&lt;&gt;"",'８-1'!I29,"")</f>
        <v/>
      </c>
      <c r="H15" s="253" t="str">
        <f>IF('８-1'!J29&lt;&gt;"",'８-1'!J29,"")</f>
        <v/>
      </c>
      <c r="I15" s="243" t="str">
        <f>IF('８-1'!K29&lt;&gt;"",'８-1'!K29,"")</f>
        <v/>
      </c>
      <c r="J15" s="276" t="str">
        <f>IF('８-1'!L29&lt;&gt;"",'８-1'!L29,"")</f>
        <v/>
      </c>
      <c r="K15" s="243" t="str">
        <f>IF('８-1'!M29&lt;&gt;"",'８-1'!M29,"")</f>
        <v/>
      </c>
    </row>
    <row r="16" spans="1:12" x14ac:dyDescent="0.45">
      <c r="A16" s="106"/>
      <c r="B16" s="616"/>
      <c r="C16" s="628"/>
      <c r="D16" s="647"/>
      <c r="E16" s="553"/>
      <c r="F16" s="650"/>
      <c r="G16" s="252" t="str">
        <f>IF('８-1'!I30&lt;&gt;"",'８-1'!I30,"")</f>
        <v/>
      </c>
      <c r="H16" s="253" t="str">
        <f>IF('８-1'!J30&lt;&gt;"",'８-1'!J30,"")</f>
        <v/>
      </c>
      <c r="I16" s="243" t="str">
        <f>IF('８-1'!K30&lt;&gt;"",'８-1'!K30,"")</f>
        <v/>
      </c>
      <c r="J16" s="276" t="str">
        <f>IF('８-1'!L30&lt;&gt;"",'８-1'!L30,"")</f>
        <v/>
      </c>
      <c r="K16" s="243" t="str">
        <f>IF('８-1'!M30&lt;&gt;"",'８-1'!M30,"")</f>
        <v/>
      </c>
    </row>
    <row r="17" spans="1:12" x14ac:dyDescent="0.45">
      <c r="A17" s="106"/>
      <c r="B17" s="616"/>
      <c r="C17" s="628"/>
      <c r="D17" s="647"/>
      <c r="E17" s="553"/>
      <c r="F17" s="650"/>
      <c r="G17" s="252" t="str">
        <f>IF('８-1'!I31&lt;&gt;"",'８-1'!I31,"")</f>
        <v/>
      </c>
      <c r="H17" s="253" t="str">
        <f>IF('８-1'!J31&lt;&gt;"",'８-1'!J31,"")</f>
        <v/>
      </c>
      <c r="I17" s="243" t="str">
        <f>IF('８-1'!K31&lt;&gt;"",'８-1'!K31,"")</f>
        <v/>
      </c>
      <c r="J17" s="276" t="str">
        <f>IF('８-1'!L31&lt;&gt;"",'８-1'!L31,"")</f>
        <v/>
      </c>
      <c r="K17" s="243" t="str">
        <f>IF('８-1'!M31&lt;&gt;"",'８-1'!M31,"")</f>
        <v/>
      </c>
    </row>
    <row r="18" spans="1:12" x14ac:dyDescent="0.45">
      <c r="A18" s="106"/>
      <c r="B18" s="616"/>
      <c r="C18" s="628"/>
      <c r="D18" s="647"/>
      <c r="E18" s="553"/>
      <c r="F18" s="650"/>
      <c r="G18" s="252" t="str">
        <f>IF('８-1'!I32&lt;&gt;"",'８-1'!I32,"")</f>
        <v/>
      </c>
      <c r="H18" s="253" t="str">
        <f>IF('８-1'!J32&lt;&gt;"",'８-1'!J32,"")</f>
        <v/>
      </c>
      <c r="I18" s="243" t="str">
        <f>IF('８-1'!K32&lt;&gt;"",'８-1'!K32,"")</f>
        <v/>
      </c>
      <c r="J18" s="276" t="str">
        <f>IF('８-1'!L32&lt;&gt;"",'８-1'!L32,"")</f>
        <v/>
      </c>
      <c r="K18" s="243" t="str">
        <f>IF('８-1'!M32&lt;&gt;"",'８-1'!M32,"")</f>
        <v/>
      </c>
    </row>
    <row r="19" spans="1:12" s="124" customFormat="1" x14ac:dyDescent="0.45">
      <c r="A19" s="122"/>
      <c r="B19" s="616"/>
      <c r="C19" s="628"/>
      <c r="D19" s="647"/>
      <c r="E19" s="553"/>
      <c r="F19" s="650"/>
      <c r="G19" s="252" t="str">
        <f>IF('８-1'!I33&lt;&gt;"",'８-1'!I33,"")</f>
        <v/>
      </c>
      <c r="H19" s="253" t="str">
        <f>IF('８-1'!J33&lt;&gt;"",'８-1'!J33,"")</f>
        <v/>
      </c>
      <c r="I19" s="243" t="str">
        <f>IF('８-1'!K33&lt;&gt;"",'８-1'!K33,"")</f>
        <v/>
      </c>
      <c r="J19" s="276" t="str">
        <f>IF('８-1'!L33&lt;&gt;"",'８-1'!L33,"")</f>
        <v/>
      </c>
      <c r="K19" s="243" t="str">
        <f>IF('８-1'!M33&lt;&gt;"",'８-1'!M33,"")</f>
        <v/>
      </c>
      <c r="L19" s="106"/>
    </row>
    <row r="20" spans="1:12" x14ac:dyDescent="0.45">
      <c r="A20" s="106"/>
      <c r="B20" s="616"/>
      <c r="C20" s="628"/>
      <c r="D20" s="647"/>
      <c r="E20" s="553"/>
      <c r="F20" s="650"/>
      <c r="G20" s="252" t="str">
        <f>IF('８-1'!I34&lt;&gt;"",'８-1'!I34,"")</f>
        <v/>
      </c>
      <c r="H20" s="253" t="str">
        <f>IF('８-1'!J34&lt;&gt;"",'８-1'!J34,"")</f>
        <v/>
      </c>
      <c r="I20" s="243" t="str">
        <f>IF('８-1'!K34&lt;&gt;"",'８-1'!K34,"")</f>
        <v/>
      </c>
      <c r="J20" s="276" t="str">
        <f>IF('８-1'!L34&lt;&gt;"",'８-1'!L34,"")</f>
        <v/>
      </c>
      <c r="K20" s="243" t="str">
        <f>IF('８-1'!M34&lt;&gt;"",'８-1'!M34,"")</f>
        <v/>
      </c>
    </row>
    <row r="21" spans="1:12" x14ac:dyDescent="0.45">
      <c r="A21" s="106"/>
      <c r="B21" s="616"/>
      <c r="C21" s="628"/>
      <c r="D21" s="647"/>
      <c r="E21" s="553"/>
      <c r="F21" s="650"/>
      <c r="G21" s="252" t="str">
        <f>IF('８-1'!I35&lt;&gt;"",'８-1'!I35,"")</f>
        <v/>
      </c>
      <c r="H21" s="253" t="str">
        <f>IF('８-1'!J35&lt;&gt;"",'８-1'!J35,"")</f>
        <v/>
      </c>
      <c r="I21" s="243" t="str">
        <f>IF('８-1'!K35&lt;&gt;"",'８-1'!K35,"")</f>
        <v/>
      </c>
      <c r="J21" s="276" t="str">
        <f>IF('８-1'!L35&lt;&gt;"",'８-1'!L35,"")</f>
        <v/>
      </c>
      <c r="K21" s="243" t="str">
        <f>IF('８-1'!M35&lt;&gt;"",'８-1'!M35,"")</f>
        <v/>
      </c>
    </row>
    <row r="22" spans="1:12" x14ac:dyDescent="0.45">
      <c r="A22" s="106"/>
      <c r="B22" s="616"/>
      <c r="C22" s="628"/>
      <c r="D22" s="647"/>
      <c r="E22" s="553"/>
      <c r="F22" s="650"/>
      <c r="G22" s="252" t="str">
        <f>IF('８-1'!I36&lt;&gt;"",'８-1'!I36,"")</f>
        <v/>
      </c>
      <c r="H22" s="253" t="str">
        <f>IF('８-1'!J36&lt;&gt;"",'８-1'!J36,"")</f>
        <v/>
      </c>
      <c r="I22" s="243" t="str">
        <f>IF('８-1'!K36&lt;&gt;"",'８-1'!K36,"")</f>
        <v/>
      </c>
      <c r="J22" s="276" t="str">
        <f>IF('８-1'!L36&lt;&gt;"",'８-1'!L36,"")</f>
        <v/>
      </c>
      <c r="K22" s="243" t="str">
        <f>IF('８-1'!M36&lt;&gt;"",'８-1'!M36,"")</f>
        <v/>
      </c>
    </row>
    <row r="23" spans="1:12" x14ac:dyDescent="0.45">
      <c r="A23" s="106"/>
      <c r="B23" s="616"/>
      <c r="C23" s="628"/>
      <c r="D23" s="647"/>
      <c r="E23" s="553"/>
      <c r="F23" s="650"/>
      <c r="G23" s="252" t="str">
        <f>IF('８-1'!I37&lt;&gt;"",'８-1'!I37,"")</f>
        <v/>
      </c>
      <c r="H23" s="253" t="str">
        <f>IF('８-1'!J37&lt;&gt;"",'８-1'!J37,"")</f>
        <v/>
      </c>
      <c r="I23" s="243" t="str">
        <f>IF('８-1'!K37&lt;&gt;"",'８-1'!K37,"")</f>
        <v/>
      </c>
      <c r="J23" s="276" t="str">
        <f>IF('８-1'!L37&lt;&gt;"",'８-1'!L37,"")</f>
        <v/>
      </c>
      <c r="K23" s="243" t="str">
        <f>IF('８-1'!M37&lt;&gt;"",'８-1'!M37,"")</f>
        <v/>
      </c>
    </row>
    <row r="24" spans="1:12" ht="15.6" thickBot="1" x14ac:dyDescent="0.5">
      <c r="A24" s="106"/>
      <c r="B24" s="617"/>
      <c r="C24" s="629"/>
      <c r="D24" s="648"/>
      <c r="E24" s="554"/>
      <c r="F24" s="651"/>
      <c r="G24" s="254" t="str">
        <f>IF('８-1'!I38&lt;&gt;"",'８-1'!I38,"")</f>
        <v/>
      </c>
      <c r="H24" s="255" t="str">
        <f>IF('８-1'!J38&lt;&gt;"",'８-1'!J38,"")</f>
        <v/>
      </c>
      <c r="I24" s="247" t="str">
        <f>IF('８-1'!K38&lt;&gt;"",'８-1'!K38,"")</f>
        <v/>
      </c>
      <c r="J24" s="277" t="str">
        <f>IF('８-1'!L38&lt;&gt;"",'８-1'!L38,"")</f>
        <v/>
      </c>
      <c r="K24" s="247" t="str">
        <f>IF('８-1'!M38&lt;&gt;"",'８-1'!M38,"")</f>
        <v/>
      </c>
    </row>
    <row r="25" spans="1:12" x14ac:dyDescent="0.45">
      <c r="A25" s="106"/>
      <c r="B25" s="615" t="str">
        <f>IF(C25&lt;&gt;"",2,"")</f>
        <v/>
      </c>
      <c r="C25" s="627" t="str">
        <f>IF('1'!D14&lt;&gt;"",'1'!D14,"")</f>
        <v/>
      </c>
      <c r="D25" s="635" t="str">
        <f>IF('3'!G23="[選択]","","【A】"&amp;'3'!G23&amp;"（"&amp;'3'!H24&amp;"）"&amp;CHAR(10))&amp;IF('3'!I23="[選択]","","【B】"&amp;'3'!I23&amp;"（"&amp;'3'!J24&amp;"）"&amp;CHAR(10))&amp;IF('3'!K23="実施済","【C】"&amp;'3'!K23&amp;"（"&amp;'3'!L24&amp;"）"&amp;CHAR(10),"")&amp;IF('3'!M23="実施済み","【D】"&amp;'3'!M23&amp;"（"&amp;'3'!N24&amp;"）"&amp;CHAR(10),"")</f>
        <v/>
      </c>
      <c r="E25" s="552" t="str">
        <f>IF('4'!G24="[選択]","","【a】"&amp;'4'!G24&amp;"（"&amp;'4'!H25&amp;"）"&amp;CHAR(10))&amp;IF('4'!I24="[選択]","","【b】"&amp;'4'!I24&amp;"（"&amp;'4'!J25&amp;"）"&amp;CHAR(10))&amp;IF('4'!K24="[選択]","","【c】"&amp;'4'!K24&amp;"（"&amp;'4'!L25&amp;"）"&amp;CHAR(10))&amp;IF('4'!M24="[選択]","","【d】"&amp;'4'!M24&amp;"（"&amp;'4'!N25&amp;"）"&amp;CHAR(10))&amp;IF('4'!O24="[選択]","","【e】"&amp;'4'!O24&amp;"（"&amp;'4'!P25&amp;"）"&amp;CHAR(10))&amp;IF('4'!Q24="[選択]","","【f】"&amp;'4'!Q24&amp;"（"&amp;'4'!R25&amp;"）"&amp;CHAR(10))&amp;IF('4'!S24="[選択]","","【g】"&amp;'4'!S24&amp;"（"&amp;'4'!T25&amp;"）"&amp;CHAR(10))&amp;IF('4'!U24="[選択]","","【h】"&amp;'4'!U24&amp;"（"&amp;'4'!V25&amp;"）")</f>
        <v/>
      </c>
      <c r="F25" s="638" t="str">
        <f>'4'!X24</f>
        <v>[選択]</v>
      </c>
      <c r="G25" s="250" t="str">
        <f>IF('８-1'!I39&lt;&gt;"",'８-1'!I39,"")</f>
        <v/>
      </c>
      <c r="H25" s="251" t="str">
        <f>IF('８-1'!J39&lt;&gt;"",'８-1'!J39,"")</f>
        <v/>
      </c>
      <c r="I25" s="236" t="str">
        <f>IF('８-1'!K39&lt;&gt;"",'８-1'!K39,"")</f>
        <v/>
      </c>
      <c r="J25" s="275" t="str">
        <f>IF('８-1'!L39&lt;&gt;"",'８-1'!L39,"")</f>
        <v/>
      </c>
      <c r="K25" s="236" t="str">
        <f>IF('８-1'!M39&lt;&gt;"",'８-1'!M39,"")</f>
        <v/>
      </c>
    </row>
    <row r="26" spans="1:12" x14ac:dyDescent="0.45">
      <c r="A26" s="106"/>
      <c r="B26" s="616"/>
      <c r="C26" s="628"/>
      <c r="D26" s="636"/>
      <c r="E26" s="553"/>
      <c r="F26" s="639"/>
      <c r="G26" s="252" t="str">
        <f>IF('８-1'!I40&lt;&gt;"",'８-1'!I40,"")</f>
        <v/>
      </c>
      <c r="H26" s="253" t="str">
        <f>IF('８-1'!J40&lt;&gt;"",'８-1'!J40,"")</f>
        <v/>
      </c>
      <c r="I26" s="243" t="str">
        <f>IF('８-1'!K40&lt;&gt;"",'８-1'!K40,"")</f>
        <v/>
      </c>
      <c r="J26" s="276" t="str">
        <f>IF('８-1'!L40&lt;&gt;"",'８-1'!L40,"")</f>
        <v/>
      </c>
      <c r="K26" s="243" t="str">
        <f>IF('８-1'!M40&lt;&gt;"",'８-1'!M40,"")</f>
        <v/>
      </c>
    </row>
    <row r="27" spans="1:12" x14ac:dyDescent="0.45">
      <c r="A27" s="106"/>
      <c r="B27" s="616"/>
      <c r="C27" s="628"/>
      <c r="D27" s="636"/>
      <c r="E27" s="553"/>
      <c r="F27" s="639"/>
      <c r="G27" s="252" t="str">
        <f>IF('８-1'!I41&lt;&gt;"",'８-1'!I41,"")</f>
        <v/>
      </c>
      <c r="H27" s="253" t="str">
        <f>IF('８-1'!J41&lt;&gt;"",'８-1'!J41,"")</f>
        <v/>
      </c>
      <c r="I27" s="243" t="str">
        <f>IF('８-1'!K41&lt;&gt;"",'８-1'!K41,"")</f>
        <v/>
      </c>
      <c r="J27" s="276" t="str">
        <f>IF('８-1'!L41&lt;&gt;"",'８-1'!L41,"")</f>
        <v/>
      </c>
      <c r="K27" s="243" t="str">
        <f>IF('８-1'!M41&lt;&gt;"",'８-1'!M41,"")</f>
        <v/>
      </c>
    </row>
    <row r="28" spans="1:12" x14ac:dyDescent="0.45">
      <c r="A28" s="106"/>
      <c r="B28" s="616"/>
      <c r="C28" s="628"/>
      <c r="D28" s="636"/>
      <c r="E28" s="553"/>
      <c r="F28" s="639"/>
      <c r="G28" s="252" t="str">
        <f>IF('８-1'!I42&lt;&gt;"",'８-1'!I42,"")</f>
        <v/>
      </c>
      <c r="H28" s="253" t="str">
        <f>IF('８-1'!J42&lt;&gt;"",'８-1'!J42,"")</f>
        <v/>
      </c>
      <c r="I28" s="243" t="str">
        <f>IF('８-1'!K42&lt;&gt;"",'８-1'!K42,"")</f>
        <v/>
      </c>
      <c r="J28" s="276" t="str">
        <f>IF('８-1'!L42&lt;&gt;"",'８-1'!L42,"")</f>
        <v/>
      </c>
      <c r="K28" s="243" t="str">
        <f>IF('８-1'!M42&lt;&gt;"",'８-1'!M42,"")</f>
        <v/>
      </c>
    </row>
    <row r="29" spans="1:12" x14ac:dyDescent="0.45">
      <c r="A29" s="106"/>
      <c r="B29" s="616"/>
      <c r="C29" s="628"/>
      <c r="D29" s="636"/>
      <c r="E29" s="553"/>
      <c r="F29" s="639"/>
      <c r="G29" s="252" t="str">
        <f>IF('８-1'!I43&lt;&gt;"",'８-1'!I43,"")</f>
        <v/>
      </c>
      <c r="H29" s="253" t="str">
        <f>IF('８-1'!J43&lt;&gt;"",'８-1'!J43,"")</f>
        <v/>
      </c>
      <c r="I29" s="243" t="str">
        <f>IF('８-1'!K43&lt;&gt;"",'８-1'!K43,"")</f>
        <v/>
      </c>
      <c r="J29" s="276" t="str">
        <f>IF('８-1'!L43&lt;&gt;"",'８-1'!L43,"")</f>
        <v/>
      </c>
      <c r="K29" s="243" t="str">
        <f>IF('８-1'!M43&lt;&gt;"",'８-1'!M43,"")</f>
        <v/>
      </c>
    </row>
    <row r="30" spans="1:12" x14ac:dyDescent="0.45">
      <c r="A30" s="106"/>
      <c r="B30" s="616"/>
      <c r="C30" s="628"/>
      <c r="D30" s="636"/>
      <c r="E30" s="553"/>
      <c r="F30" s="639"/>
      <c r="G30" s="252" t="str">
        <f>IF('８-1'!I44&lt;&gt;"",'８-1'!I44,"")</f>
        <v/>
      </c>
      <c r="H30" s="253" t="str">
        <f>IF('８-1'!J44&lt;&gt;"",'８-1'!J44,"")</f>
        <v/>
      </c>
      <c r="I30" s="243" t="str">
        <f>IF('８-1'!K44&lt;&gt;"",'８-1'!K44,"")</f>
        <v/>
      </c>
      <c r="J30" s="276" t="str">
        <f>IF('８-1'!L44&lt;&gt;"",'８-1'!L44,"")</f>
        <v/>
      </c>
      <c r="K30" s="243" t="str">
        <f>IF('８-1'!M44&lt;&gt;"",'８-1'!M44,"")</f>
        <v/>
      </c>
    </row>
    <row r="31" spans="1:12" x14ac:dyDescent="0.45">
      <c r="A31" s="106"/>
      <c r="B31" s="616"/>
      <c r="C31" s="628"/>
      <c r="D31" s="636"/>
      <c r="E31" s="553"/>
      <c r="F31" s="639"/>
      <c r="G31" s="252" t="str">
        <f>IF('８-1'!I45&lt;&gt;"",'８-1'!I45,"")</f>
        <v/>
      </c>
      <c r="H31" s="253" t="str">
        <f>IF('８-1'!J45&lt;&gt;"",'８-1'!J45,"")</f>
        <v/>
      </c>
      <c r="I31" s="243" t="str">
        <f>IF('８-1'!K45&lt;&gt;"",'８-1'!K45,"")</f>
        <v/>
      </c>
      <c r="J31" s="276" t="str">
        <f>IF('８-1'!L45&lt;&gt;"",'８-1'!L45,"")</f>
        <v/>
      </c>
      <c r="K31" s="243" t="str">
        <f>IF('８-1'!M45&lt;&gt;"",'８-1'!M45,"")</f>
        <v/>
      </c>
    </row>
    <row r="32" spans="1:12" x14ac:dyDescent="0.45">
      <c r="A32" s="106"/>
      <c r="B32" s="616"/>
      <c r="C32" s="628"/>
      <c r="D32" s="636"/>
      <c r="E32" s="553"/>
      <c r="F32" s="639"/>
      <c r="G32" s="252" t="str">
        <f>IF('８-1'!I46&lt;&gt;"",'８-1'!I46,"")</f>
        <v/>
      </c>
      <c r="H32" s="253" t="str">
        <f>IF('８-1'!J46&lt;&gt;"",'８-1'!J46,"")</f>
        <v/>
      </c>
      <c r="I32" s="243" t="str">
        <f>IF('８-1'!K46&lt;&gt;"",'８-1'!K46,"")</f>
        <v/>
      </c>
      <c r="J32" s="276" t="str">
        <f>IF('８-1'!L46&lt;&gt;"",'８-1'!L46,"")</f>
        <v/>
      </c>
      <c r="K32" s="243" t="str">
        <f>IF('８-1'!M46&lt;&gt;"",'８-1'!M46,"")</f>
        <v/>
      </c>
    </row>
    <row r="33" spans="1:11" x14ac:dyDescent="0.45">
      <c r="A33" s="106"/>
      <c r="B33" s="616"/>
      <c r="C33" s="628"/>
      <c r="D33" s="636"/>
      <c r="E33" s="553"/>
      <c r="F33" s="639"/>
      <c r="G33" s="252" t="str">
        <f>IF('８-1'!I47&lt;&gt;"",'８-1'!I47,"")</f>
        <v/>
      </c>
      <c r="H33" s="253" t="str">
        <f>IF('８-1'!J47&lt;&gt;"",'８-1'!J47,"")</f>
        <v/>
      </c>
      <c r="I33" s="243" t="str">
        <f>IF('８-1'!K47&lt;&gt;"",'８-1'!K47,"")</f>
        <v/>
      </c>
      <c r="J33" s="276" t="str">
        <f>IF('８-1'!L47&lt;&gt;"",'８-1'!L47,"")</f>
        <v/>
      </c>
      <c r="K33" s="243" t="str">
        <f>IF('８-1'!M47&lt;&gt;"",'８-1'!M47,"")</f>
        <v/>
      </c>
    </row>
    <row r="34" spans="1:11" x14ac:dyDescent="0.45">
      <c r="A34" s="106"/>
      <c r="B34" s="616"/>
      <c r="C34" s="628"/>
      <c r="D34" s="636"/>
      <c r="E34" s="553"/>
      <c r="F34" s="639"/>
      <c r="G34" s="252" t="str">
        <f>IF('８-1'!I48&lt;&gt;"",'８-1'!I48,"")</f>
        <v/>
      </c>
      <c r="H34" s="253" t="str">
        <f>IF('８-1'!J48&lt;&gt;"",'８-1'!J48,"")</f>
        <v/>
      </c>
      <c r="I34" s="243" t="str">
        <f>IF('８-1'!K48&lt;&gt;"",'８-1'!K48,"")</f>
        <v/>
      </c>
      <c r="J34" s="276" t="str">
        <f>IF('８-1'!L48&lt;&gt;"",'８-1'!L48,"")</f>
        <v/>
      </c>
      <c r="K34" s="243" t="str">
        <f>IF('８-1'!M48&lt;&gt;"",'８-1'!M48,"")</f>
        <v/>
      </c>
    </row>
    <row r="35" spans="1:11" x14ac:dyDescent="0.45">
      <c r="A35" s="106"/>
      <c r="B35" s="616"/>
      <c r="C35" s="628"/>
      <c r="D35" s="636"/>
      <c r="E35" s="553"/>
      <c r="F35" s="639"/>
      <c r="G35" s="252" t="str">
        <f>IF('８-1'!I49&lt;&gt;"",'８-1'!I49,"")</f>
        <v/>
      </c>
      <c r="H35" s="253" t="str">
        <f>IF('８-1'!J49&lt;&gt;"",'８-1'!J49,"")</f>
        <v/>
      </c>
      <c r="I35" s="243" t="str">
        <f>IF('８-1'!K49&lt;&gt;"",'８-1'!K49,"")</f>
        <v/>
      </c>
      <c r="J35" s="276" t="str">
        <f>IF('８-1'!L49&lt;&gt;"",'８-1'!L49,"")</f>
        <v/>
      </c>
      <c r="K35" s="243" t="str">
        <f>IF('８-1'!M49&lt;&gt;"",'８-1'!M49,"")</f>
        <v/>
      </c>
    </row>
    <row r="36" spans="1:11" x14ac:dyDescent="0.45">
      <c r="A36" s="106"/>
      <c r="B36" s="616"/>
      <c r="C36" s="628"/>
      <c r="D36" s="636"/>
      <c r="E36" s="553"/>
      <c r="F36" s="639"/>
      <c r="G36" s="252" t="str">
        <f>IF('８-1'!I50&lt;&gt;"",'８-1'!I50,"")</f>
        <v/>
      </c>
      <c r="H36" s="253" t="str">
        <f>IF('８-1'!J50&lt;&gt;"",'８-1'!J50,"")</f>
        <v/>
      </c>
      <c r="I36" s="243" t="str">
        <f>IF('８-1'!K50&lt;&gt;"",'８-1'!K50,"")</f>
        <v/>
      </c>
      <c r="J36" s="276" t="str">
        <f>IF('８-1'!L50&lt;&gt;"",'８-1'!L50,"")</f>
        <v/>
      </c>
      <c r="K36" s="243" t="str">
        <f>IF('８-1'!M50&lt;&gt;"",'８-1'!M50,"")</f>
        <v/>
      </c>
    </row>
    <row r="37" spans="1:11" x14ac:dyDescent="0.45">
      <c r="A37" s="106"/>
      <c r="B37" s="616"/>
      <c r="C37" s="628"/>
      <c r="D37" s="636"/>
      <c r="E37" s="553"/>
      <c r="F37" s="639"/>
      <c r="G37" s="252" t="str">
        <f>IF('８-1'!I51&lt;&gt;"",'８-1'!I51,"")</f>
        <v/>
      </c>
      <c r="H37" s="253" t="str">
        <f>IF('８-1'!J51&lt;&gt;"",'８-1'!J51,"")</f>
        <v/>
      </c>
      <c r="I37" s="243" t="str">
        <f>IF('８-1'!K51&lt;&gt;"",'８-1'!K51,"")</f>
        <v/>
      </c>
      <c r="J37" s="276" t="str">
        <f>IF('８-1'!L51&lt;&gt;"",'８-1'!L51,"")</f>
        <v/>
      </c>
      <c r="K37" s="243" t="str">
        <f>IF('８-1'!M51&lt;&gt;"",'８-1'!M51,"")</f>
        <v/>
      </c>
    </row>
    <row r="38" spans="1:11" x14ac:dyDescent="0.45">
      <c r="A38" s="106"/>
      <c r="B38" s="616"/>
      <c r="C38" s="628"/>
      <c r="D38" s="636"/>
      <c r="E38" s="553"/>
      <c r="F38" s="639"/>
      <c r="G38" s="252" t="str">
        <f>IF('８-1'!I52&lt;&gt;"",'８-1'!I52,"")</f>
        <v/>
      </c>
      <c r="H38" s="253" t="str">
        <f>IF('８-1'!J52&lt;&gt;"",'８-1'!J52,"")</f>
        <v/>
      </c>
      <c r="I38" s="243" t="str">
        <f>IF('８-1'!K52&lt;&gt;"",'８-1'!K52,"")</f>
        <v/>
      </c>
      <c r="J38" s="276" t="str">
        <f>IF('８-1'!L52&lt;&gt;"",'８-1'!L52,"")</f>
        <v/>
      </c>
      <c r="K38" s="243" t="str">
        <f>IF('８-1'!M52&lt;&gt;"",'８-1'!M52,"")</f>
        <v/>
      </c>
    </row>
    <row r="39" spans="1:11" x14ac:dyDescent="0.45">
      <c r="A39" s="106"/>
      <c r="B39" s="616"/>
      <c r="C39" s="628"/>
      <c r="D39" s="636"/>
      <c r="E39" s="553"/>
      <c r="F39" s="639"/>
      <c r="G39" s="252" t="str">
        <f>IF('８-1'!I53&lt;&gt;"",'８-1'!I53,"")</f>
        <v/>
      </c>
      <c r="H39" s="253" t="str">
        <f>IF('８-1'!J53&lt;&gt;"",'８-1'!J53,"")</f>
        <v/>
      </c>
      <c r="I39" s="243" t="str">
        <f>IF('８-1'!K53&lt;&gt;"",'８-1'!K53,"")</f>
        <v/>
      </c>
      <c r="J39" s="276" t="str">
        <f>IF('８-1'!L53&lt;&gt;"",'８-1'!L53,"")</f>
        <v/>
      </c>
      <c r="K39" s="243" t="str">
        <f>IF('８-1'!M53&lt;&gt;"",'８-1'!M53,"")</f>
        <v/>
      </c>
    </row>
    <row r="40" spans="1:11" x14ac:dyDescent="0.45">
      <c r="A40" s="106"/>
      <c r="B40" s="616"/>
      <c r="C40" s="628"/>
      <c r="D40" s="636"/>
      <c r="E40" s="553"/>
      <c r="F40" s="639"/>
      <c r="G40" s="252" t="str">
        <f>IF('８-1'!I54&lt;&gt;"",'８-1'!I54,"")</f>
        <v/>
      </c>
      <c r="H40" s="253" t="str">
        <f>IF('８-1'!J54&lt;&gt;"",'８-1'!J54,"")</f>
        <v/>
      </c>
      <c r="I40" s="243" t="str">
        <f>IF('８-1'!K54&lt;&gt;"",'８-1'!K54,"")</f>
        <v/>
      </c>
      <c r="J40" s="276" t="str">
        <f>IF('８-1'!L54&lt;&gt;"",'８-1'!L54,"")</f>
        <v/>
      </c>
      <c r="K40" s="243" t="str">
        <f>IF('８-1'!M54&lt;&gt;"",'８-1'!M54,"")</f>
        <v/>
      </c>
    </row>
    <row r="41" spans="1:11" x14ac:dyDescent="0.45">
      <c r="A41" s="106"/>
      <c r="B41" s="616"/>
      <c r="C41" s="628"/>
      <c r="D41" s="636"/>
      <c r="E41" s="553"/>
      <c r="F41" s="639"/>
      <c r="G41" s="252" t="str">
        <f>IF('８-1'!I55&lt;&gt;"",'８-1'!I55,"")</f>
        <v/>
      </c>
      <c r="H41" s="253" t="str">
        <f>IF('８-1'!J55&lt;&gt;"",'８-1'!J55,"")</f>
        <v/>
      </c>
      <c r="I41" s="243" t="str">
        <f>IF('８-1'!K55&lt;&gt;"",'８-1'!K55,"")</f>
        <v/>
      </c>
      <c r="J41" s="276" t="str">
        <f>IF('８-1'!L55&lt;&gt;"",'８-1'!L55,"")</f>
        <v/>
      </c>
      <c r="K41" s="243" t="str">
        <f>IF('８-1'!M55&lt;&gt;"",'８-1'!M55,"")</f>
        <v/>
      </c>
    </row>
    <row r="42" spans="1:11" x14ac:dyDescent="0.45">
      <c r="A42" s="106"/>
      <c r="B42" s="616"/>
      <c r="C42" s="628"/>
      <c r="D42" s="636"/>
      <c r="E42" s="553"/>
      <c r="F42" s="639"/>
      <c r="G42" s="252" t="str">
        <f>IF('８-1'!I56&lt;&gt;"",'８-1'!I56,"")</f>
        <v/>
      </c>
      <c r="H42" s="253" t="str">
        <f>IF('８-1'!J56&lt;&gt;"",'８-1'!J56,"")</f>
        <v/>
      </c>
      <c r="I42" s="243" t="str">
        <f>IF('８-1'!K56&lt;&gt;"",'８-1'!K56,"")</f>
        <v/>
      </c>
      <c r="J42" s="276" t="str">
        <f>IF('８-1'!L56&lt;&gt;"",'８-1'!L56,"")</f>
        <v/>
      </c>
      <c r="K42" s="243" t="str">
        <f>IF('８-1'!M56&lt;&gt;"",'８-1'!M56,"")</f>
        <v/>
      </c>
    </row>
    <row r="43" spans="1:11" x14ac:dyDescent="0.45">
      <c r="A43" s="106"/>
      <c r="B43" s="616"/>
      <c r="C43" s="628"/>
      <c r="D43" s="636"/>
      <c r="E43" s="553"/>
      <c r="F43" s="639"/>
      <c r="G43" s="252" t="str">
        <f>IF('８-1'!I57&lt;&gt;"",'８-1'!I57,"")</f>
        <v/>
      </c>
      <c r="H43" s="253" t="str">
        <f>IF('８-1'!J57&lt;&gt;"",'８-1'!J57,"")</f>
        <v/>
      </c>
      <c r="I43" s="243" t="str">
        <f>IF('８-1'!K57&lt;&gt;"",'８-1'!K57,"")</f>
        <v/>
      </c>
      <c r="J43" s="276" t="str">
        <f>IF('８-1'!L57&lt;&gt;"",'８-1'!L57,"")</f>
        <v/>
      </c>
      <c r="K43" s="243" t="str">
        <f>IF('８-1'!M57&lt;&gt;"",'８-1'!M57,"")</f>
        <v/>
      </c>
    </row>
    <row r="44" spans="1:11" x14ac:dyDescent="0.45">
      <c r="A44" s="106"/>
      <c r="B44" s="616"/>
      <c r="C44" s="628"/>
      <c r="D44" s="636"/>
      <c r="E44" s="553"/>
      <c r="F44" s="639"/>
      <c r="G44" s="252" t="str">
        <f>IF('８-1'!I58&lt;&gt;"",'８-1'!I58,"")</f>
        <v/>
      </c>
      <c r="H44" s="253" t="str">
        <f>IF('８-1'!J58&lt;&gt;"",'８-1'!J58,"")</f>
        <v/>
      </c>
      <c r="I44" s="243" t="str">
        <f>IF('８-1'!K58&lt;&gt;"",'８-1'!K58,"")</f>
        <v/>
      </c>
      <c r="J44" s="276" t="str">
        <f>IF('８-1'!L58&lt;&gt;"",'８-1'!L58,"")</f>
        <v/>
      </c>
      <c r="K44" s="243" t="str">
        <f>IF('８-1'!M58&lt;&gt;"",'８-1'!M58,"")</f>
        <v/>
      </c>
    </row>
    <row r="45" spans="1:11" ht="15.6" thickBot="1" x14ac:dyDescent="0.5">
      <c r="A45" s="106"/>
      <c r="B45" s="617"/>
      <c r="C45" s="629"/>
      <c r="D45" s="637"/>
      <c r="E45" s="554"/>
      <c r="F45" s="640"/>
      <c r="G45" s="254" t="str">
        <f>IF('８-1'!I59&lt;&gt;"",'８-1'!I59,"")</f>
        <v/>
      </c>
      <c r="H45" s="255" t="str">
        <f>IF('８-1'!J59&lt;&gt;"",'８-1'!J59,"")</f>
        <v/>
      </c>
      <c r="I45" s="247" t="str">
        <f>IF('８-1'!K59&lt;&gt;"",'８-1'!K59,"")</f>
        <v/>
      </c>
      <c r="J45" s="277" t="str">
        <f>IF('８-1'!L59&lt;&gt;"",'８-1'!L59,"")</f>
        <v/>
      </c>
      <c r="K45" s="247" t="str">
        <f>IF('８-1'!M59&lt;&gt;"",'８-1'!M59,"")</f>
        <v/>
      </c>
    </row>
    <row r="46" spans="1:11" x14ac:dyDescent="0.45">
      <c r="A46" s="106"/>
      <c r="B46" s="615" t="str">
        <f>IF(C46&lt;&gt;"",3,"")</f>
        <v/>
      </c>
      <c r="C46" s="627" t="str">
        <f>IF('1'!D15&lt;&gt;"",'1'!D15,"")</f>
        <v/>
      </c>
      <c r="D46" s="635" t="str">
        <f>IF('3'!G28="[選択]","","【A】"&amp;'3'!G28&amp;"（"&amp;'3'!H29&amp;"）"&amp;CHAR(10))&amp;IF('3'!I28="[選択]","","【B】"&amp;'3'!I28&amp;"（"&amp;'3'!J29&amp;"）"&amp;CHAR(10))&amp;IF('3'!K28="実施済","【C】"&amp;'3'!K28&amp;"（"&amp;'3'!L29&amp;"）"&amp;CHAR(10),"")&amp;IF('3'!M28="実施済","【D】"&amp;'3'!M28&amp;"（"&amp;'3'!N29&amp;"）"&amp;CHAR(10),"")</f>
        <v/>
      </c>
      <c r="E46" s="552" t="str">
        <f>IF('4'!G29="[選択]","","【a】"&amp;'4'!G29&amp;"（"&amp;'4'!H30&amp;"）"&amp;CHAR(10))&amp;IF('4'!I29="[選択]","","【b】"&amp;'4'!I29&amp;"（"&amp;'4'!J30&amp;"）"&amp;CHAR(10))&amp;IF('4'!K29="[選択]","","【c】"&amp;'4'!K29&amp;"（"&amp;'4'!L30&amp;"）"&amp;CHAR(10))&amp;IF('4'!M29="[選択]","","【d】"&amp;'4'!M29&amp;"（"&amp;'4'!N30&amp;"）"&amp;CHAR(10))&amp;IF('4'!O29="[選択]","","【e】"&amp;'4'!O29&amp;"（"&amp;'4'!P30&amp;"）"&amp;CHAR(10))&amp;IF('4'!Q29="[選択]","","【f】"&amp;'4'!Q29&amp;"（"&amp;'4'!R30&amp;"）"&amp;CHAR(10))&amp;IF('4'!S29="[選択]","","【g】"&amp;'4'!S29&amp;"（"&amp;'4'!T30&amp;"）"&amp;CHAR(10))&amp;IF('4'!U29="[選択]","","【h】"&amp;'4'!U29&amp;"（"&amp;'4'!V30&amp;"）")</f>
        <v/>
      </c>
      <c r="F46" s="638" t="str">
        <f>'4'!X29</f>
        <v>[選択]</v>
      </c>
      <c r="G46" s="250" t="str">
        <f>IF('８-1'!I60&lt;&gt;"",'８-1'!I60,"")</f>
        <v/>
      </c>
      <c r="H46" s="251" t="str">
        <f>IF('８-1'!J60&lt;&gt;"",'８-1'!J60,"")</f>
        <v/>
      </c>
      <c r="I46" s="236" t="str">
        <f>IF('８-1'!K60&lt;&gt;"",'８-1'!K60,"")</f>
        <v/>
      </c>
      <c r="J46" s="275" t="str">
        <f>IF('８-1'!L60&lt;&gt;"",'８-1'!L60,"")</f>
        <v/>
      </c>
      <c r="K46" s="236" t="str">
        <f>IF('８-1'!M60&lt;&gt;"",'８-1'!M60,"")</f>
        <v/>
      </c>
    </row>
    <row r="47" spans="1:11" x14ac:dyDescent="0.45">
      <c r="A47" s="106"/>
      <c r="B47" s="616"/>
      <c r="C47" s="628"/>
      <c r="D47" s="636"/>
      <c r="E47" s="553"/>
      <c r="F47" s="639"/>
      <c r="G47" s="252" t="str">
        <f>IF('８-1'!I61&lt;&gt;"",'８-1'!I61,"")</f>
        <v/>
      </c>
      <c r="H47" s="253" t="str">
        <f>IF('８-1'!J61&lt;&gt;"",'８-1'!J61,"")</f>
        <v/>
      </c>
      <c r="I47" s="243" t="str">
        <f>IF('８-1'!K61&lt;&gt;"",'８-1'!K61,"")</f>
        <v/>
      </c>
      <c r="J47" s="276" t="str">
        <f>IF('８-1'!L61&lt;&gt;"",'８-1'!L61,"")</f>
        <v/>
      </c>
      <c r="K47" s="243" t="str">
        <f>IF('８-1'!M61&lt;&gt;"",'８-1'!M61,"")</f>
        <v/>
      </c>
    </row>
    <row r="48" spans="1:11" x14ac:dyDescent="0.45">
      <c r="A48" s="106"/>
      <c r="B48" s="616"/>
      <c r="C48" s="628"/>
      <c r="D48" s="636"/>
      <c r="E48" s="553"/>
      <c r="F48" s="639"/>
      <c r="G48" s="252" t="str">
        <f>IF('８-1'!I62&lt;&gt;"",'８-1'!I62,"")</f>
        <v/>
      </c>
      <c r="H48" s="253" t="str">
        <f>IF('８-1'!J62&lt;&gt;"",'８-1'!J62,"")</f>
        <v/>
      </c>
      <c r="I48" s="243" t="str">
        <f>IF('８-1'!K62&lt;&gt;"",'８-1'!K62,"")</f>
        <v/>
      </c>
      <c r="J48" s="276" t="str">
        <f>IF('８-1'!L62&lt;&gt;"",'８-1'!L62,"")</f>
        <v/>
      </c>
      <c r="K48" s="243" t="str">
        <f>IF('８-1'!M62&lt;&gt;"",'８-1'!M62,"")</f>
        <v/>
      </c>
    </row>
    <row r="49" spans="1:11" x14ac:dyDescent="0.45">
      <c r="A49" s="106"/>
      <c r="B49" s="616"/>
      <c r="C49" s="628"/>
      <c r="D49" s="636"/>
      <c r="E49" s="553"/>
      <c r="F49" s="639"/>
      <c r="G49" s="252" t="str">
        <f>IF('８-1'!I63&lt;&gt;"",'８-1'!I63,"")</f>
        <v/>
      </c>
      <c r="H49" s="253" t="str">
        <f>IF('８-1'!J63&lt;&gt;"",'８-1'!J63,"")</f>
        <v/>
      </c>
      <c r="I49" s="243" t="str">
        <f>IF('８-1'!K63&lt;&gt;"",'８-1'!K63,"")</f>
        <v/>
      </c>
      <c r="J49" s="276" t="str">
        <f>IF('８-1'!L63&lt;&gt;"",'８-1'!L63,"")</f>
        <v/>
      </c>
      <c r="K49" s="243" t="str">
        <f>IF('８-1'!M63&lt;&gt;"",'８-1'!M63,"")</f>
        <v/>
      </c>
    </row>
    <row r="50" spans="1:11" x14ac:dyDescent="0.45">
      <c r="A50" s="106"/>
      <c r="B50" s="616"/>
      <c r="C50" s="628"/>
      <c r="D50" s="636"/>
      <c r="E50" s="553"/>
      <c r="F50" s="639"/>
      <c r="G50" s="252" t="str">
        <f>IF('８-1'!I64&lt;&gt;"",'８-1'!I64,"")</f>
        <v/>
      </c>
      <c r="H50" s="253" t="str">
        <f>IF('８-1'!J64&lt;&gt;"",'８-1'!J64,"")</f>
        <v/>
      </c>
      <c r="I50" s="243" t="str">
        <f>IF('８-1'!K64&lt;&gt;"",'８-1'!K64,"")</f>
        <v/>
      </c>
      <c r="J50" s="276" t="str">
        <f>IF('８-1'!L64&lt;&gt;"",'８-1'!L64,"")</f>
        <v/>
      </c>
      <c r="K50" s="243" t="str">
        <f>IF('８-1'!M64&lt;&gt;"",'８-1'!M64,"")</f>
        <v/>
      </c>
    </row>
    <row r="51" spans="1:11" x14ac:dyDescent="0.45">
      <c r="A51" s="106"/>
      <c r="B51" s="616"/>
      <c r="C51" s="628"/>
      <c r="D51" s="636"/>
      <c r="E51" s="553"/>
      <c r="F51" s="639"/>
      <c r="G51" s="252" t="str">
        <f>IF('８-1'!I65&lt;&gt;"",'８-1'!I65,"")</f>
        <v/>
      </c>
      <c r="H51" s="253" t="str">
        <f>IF('８-1'!J65&lt;&gt;"",'８-1'!J65,"")</f>
        <v/>
      </c>
      <c r="I51" s="243" t="str">
        <f>IF('８-1'!K65&lt;&gt;"",'８-1'!K65,"")</f>
        <v/>
      </c>
      <c r="J51" s="276" t="str">
        <f>IF('８-1'!L65&lt;&gt;"",'８-1'!L65,"")</f>
        <v/>
      </c>
      <c r="K51" s="243" t="str">
        <f>IF('８-1'!M65&lt;&gt;"",'８-1'!M65,"")</f>
        <v/>
      </c>
    </row>
    <row r="52" spans="1:11" x14ac:dyDescent="0.45">
      <c r="A52" s="106"/>
      <c r="B52" s="616"/>
      <c r="C52" s="628"/>
      <c r="D52" s="636"/>
      <c r="E52" s="553"/>
      <c r="F52" s="639"/>
      <c r="G52" s="252" t="str">
        <f>IF('８-1'!I66&lt;&gt;"",'８-1'!I66,"")</f>
        <v/>
      </c>
      <c r="H52" s="253" t="str">
        <f>IF('８-1'!J66&lt;&gt;"",'８-1'!J66,"")</f>
        <v/>
      </c>
      <c r="I52" s="243" t="str">
        <f>IF('８-1'!K66&lt;&gt;"",'８-1'!K66,"")</f>
        <v/>
      </c>
      <c r="J52" s="276" t="str">
        <f>IF('８-1'!L66&lt;&gt;"",'８-1'!L66,"")</f>
        <v/>
      </c>
      <c r="K52" s="243" t="str">
        <f>IF('８-1'!M66&lt;&gt;"",'８-1'!M66,"")</f>
        <v/>
      </c>
    </row>
    <row r="53" spans="1:11" x14ac:dyDescent="0.45">
      <c r="A53" s="106"/>
      <c r="B53" s="616"/>
      <c r="C53" s="628"/>
      <c r="D53" s="636"/>
      <c r="E53" s="553"/>
      <c r="F53" s="639"/>
      <c r="G53" s="252" t="str">
        <f>IF('８-1'!I67&lt;&gt;"",'８-1'!I67,"")</f>
        <v/>
      </c>
      <c r="H53" s="253" t="str">
        <f>IF('８-1'!J67&lt;&gt;"",'８-1'!J67,"")</f>
        <v/>
      </c>
      <c r="I53" s="243" t="str">
        <f>IF('８-1'!K67&lt;&gt;"",'８-1'!K67,"")</f>
        <v/>
      </c>
      <c r="J53" s="276" t="str">
        <f>IF('８-1'!L67&lt;&gt;"",'８-1'!L67,"")</f>
        <v/>
      </c>
      <c r="K53" s="243" t="str">
        <f>IF('８-1'!M67&lt;&gt;"",'８-1'!M67,"")</f>
        <v/>
      </c>
    </row>
    <row r="54" spans="1:11" x14ac:dyDescent="0.45">
      <c r="A54" s="106"/>
      <c r="B54" s="616"/>
      <c r="C54" s="628"/>
      <c r="D54" s="636"/>
      <c r="E54" s="553"/>
      <c r="F54" s="639"/>
      <c r="G54" s="252" t="str">
        <f>IF('８-1'!I68&lt;&gt;"",'８-1'!I68,"")</f>
        <v/>
      </c>
      <c r="H54" s="253" t="str">
        <f>IF('８-1'!J68&lt;&gt;"",'８-1'!J68,"")</f>
        <v/>
      </c>
      <c r="I54" s="243" t="str">
        <f>IF('８-1'!K68&lt;&gt;"",'８-1'!K68,"")</f>
        <v/>
      </c>
      <c r="J54" s="276" t="str">
        <f>IF('８-1'!L68&lt;&gt;"",'８-1'!L68,"")</f>
        <v/>
      </c>
      <c r="K54" s="243" t="str">
        <f>IF('８-1'!M68&lt;&gt;"",'８-1'!M68,"")</f>
        <v/>
      </c>
    </row>
    <row r="55" spans="1:11" x14ac:dyDescent="0.45">
      <c r="A55" s="106"/>
      <c r="B55" s="616"/>
      <c r="C55" s="628"/>
      <c r="D55" s="636"/>
      <c r="E55" s="553"/>
      <c r="F55" s="639"/>
      <c r="G55" s="252" t="str">
        <f>IF('８-1'!I69&lt;&gt;"",'８-1'!I69,"")</f>
        <v/>
      </c>
      <c r="H55" s="253" t="str">
        <f>IF('８-1'!J69&lt;&gt;"",'８-1'!J69,"")</f>
        <v/>
      </c>
      <c r="I55" s="243" t="str">
        <f>IF('８-1'!K69&lt;&gt;"",'８-1'!K69,"")</f>
        <v/>
      </c>
      <c r="J55" s="276" t="str">
        <f>IF('８-1'!L69&lt;&gt;"",'８-1'!L69,"")</f>
        <v/>
      </c>
      <c r="K55" s="243" t="str">
        <f>IF('８-1'!M69&lt;&gt;"",'８-1'!M69,"")</f>
        <v/>
      </c>
    </row>
    <row r="56" spans="1:11" x14ac:dyDescent="0.45">
      <c r="A56" s="106"/>
      <c r="B56" s="616"/>
      <c r="C56" s="628"/>
      <c r="D56" s="636"/>
      <c r="E56" s="553"/>
      <c r="F56" s="639"/>
      <c r="G56" s="252" t="str">
        <f>IF('８-1'!I70&lt;&gt;"",'８-1'!I70,"")</f>
        <v/>
      </c>
      <c r="H56" s="253" t="str">
        <f>IF('８-1'!J70&lt;&gt;"",'８-1'!J70,"")</f>
        <v/>
      </c>
      <c r="I56" s="243" t="str">
        <f>IF('８-1'!K70&lt;&gt;"",'８-1'!K70,"")</f>
        <v/>
      </c>
      <c r="J56" s="276" t="str">
        <f>IF('８-1'!L70&lt;&gt;"",'８-1'!L70,"")</f>
        <v/>
      </c>
      <c r="K56" s="243" t="str">
        <f>IF('８-1'!M70&lt;&gt;"",'８-1'!M70,"")</f>
        <v/>
      </c>
    </row>
    <row r="57" spans="1:11" x14ac:dyDescent="0.45">
      <c r="A57" s="106"/>
      <c r="B57" s="616"/>
      <c r="C57" s="628"/>
      <c r="D57" s="636"/>
      <c r="E57" s="553"/>
      <c r="F57" s="639"/>
      <c r="G57" s="252" t="str">
        <f>IF('８-1'!I71&lt;&gt;"",'８-1'!I71,"")</f>
        <v/>
      </c>
      <c r="H57" s="253" t="str">
        <f>IF('８-1'!J71&lt;&gt;"",'８-1'!J71,"")</f>
        <v/>
      </c>
      <c r="I57" s="243" t="str">
        <f>IF('８-1'!K71&lt;&gt;"",'８-1'!K71,"")</f>
        <v/>
      </c>
      <c r="J57" s="276" t="str">
        <f>IF('８-1'!L71&lt;&gt;"",'８-1'!L71,"")</f>
        <v/>
      </c>
      <c r="K57" s="243" t="str">
        <f>IF('８-1'!M71&lt;&gt;"",'８-1'!M71,"")</f>
        <v/>
      </c>
    </row>
    <row r="58" spans="1:11" x14ac:dyDescent="0.45">
      <c r="A58" s="106"/>
      <c r="B58" s="616"/>
      <c r="C58" s="628"/>
      <c r="D58" s="636"/>
      <c r="E58" s="553"/>
      <c r="F58" s="639"/>
      <c r="G58" s="252" t="str">
        <f>IF('８-1'!I72&lt;&gt;"",'８-1'!I72,"")</f>
        <v/>
      </c>
      <c r="H58" s="253" t="str">
        <f>IF('８-1'!J72&lt;&gt;"",'８-1'!J72,"")</f>
        <v/>
      </c>
      <c r="I58" s="243" t="str">
        <f>IF('８-1'!K72&lt;&gt;"",'８-1'!K72,"")</f>
        <v/>
      </c>
      <c r="J58" s="276" t="str">
        <f>IF('８-1'!L72&lt;&gt;"",'８-1'!L72,"")</f>
        <v/>
      </c>
      <c r="K58" s="243" t="str">
        <f>IF('８-1'!M72&lt;&gt;"",'８-1'!M72,"")</f>
        <v/>
      </c>
    </row>
    <row r="59" spans="1:11" x14ac:dyDescent="0.45">
      <c r="A59" s="106"/>
      <c r="B59" s="616"/>
      <c r="C59" s="628"/>
      <c r="D59" s="636"/>
      <c r="E59" s="553"/>
      <c r="F59" s="639"/>
      <c r="G59" s="252" t="str">
        <f>IF('８-1'!I73&lt;&gt;"",'８-1'!I73,"")</f>
        <v/>
      </c>
      <c r="H59" s="253" t="str">
        <f>IF('８-1'!J73&lt;&gt;"",'８-1'!J73,"")</f>
        <v/>
      </c>
      <c r="I59" s="243" t="str">
        <f>IF('８-1'!K73&lt;&gt;"",'８-1'!K73,"")</f>
        <v/>
      </c>
      <c r="J59" s="276" t="str">
        <f>IF('８-1'!L73&lt;&gt;"",'８-1'!L73,"")</f>
        <v/>
      </c>
      <c r="K59" s="243" t="str">
        <f>IF('８-1'!M73&lt;&gt;"",'８-1'!M73,"")</f>
        <v/>
      </c>
    </row>
    <row r="60" spans="1:11" x14ac:dyDescent="0.45">
      <c r="A60" s="106"/>
      <c r="B60" s="616"/>
      <c r="C60" s="628"/>
      <c r="D60" s="636"/>
      <c r="E60" s="553"/>
      <c r="F60" s="639"/>
      <c r="G60" s="252" t="str">
        <f>IF('８-1'!I74&lt;&gt;"",'８-1'!I74,"")</f>
        <v/>
      </c>
      <c r="H60" s="253" t="str">
        <f>IF('８-1'!J74&lt;&gt;"",'８-1'!J74,"")</f>
        <v/>
      </c>
      <c r="I60" s="243" t="str">
        <f>IF('８-1'!K74&lt;&gt;"",'８-1'!K74,"")</f>
        <v/>
      </c>
      <c r="J60" s="276" t="str">
        <f>IF('８-1'!L74&lt;&gt;"",'８-1'!L74,"")</f>
        <v/>
      </c>
      <c r="K60" s="243" t="str">
        <f>IF('８-1'!M74&lt;&gt;"",'８-1'!M74,"")</f>
        <v/>
      </c>
    </row>
    <row r="61" spans="1:11" x14ac:dyDescent="0.45">
      <c r="A61" s="106"/>
      <c r="B61" s="616"/>
      <c r="C61" s="628"/>
      <c r="D61" s="636"/>
      <c r="E61" s="553"/>
      <c r="F61" s="639"/>
      <c r="G61" s="252" t="str">
        <f>IF('８-1'!I75&lt;&gt;"",'８-1'!I75,"")</f>
        <v/>
      </c>
      <c r="H61" s="253" t="str">
        <f>IF('８-1'!J75&lt;&gt;"",'８-1'!J75,"")</f>
        <v/>
      </c>
      <c r="I61" s="243" t="str">
        <f>IF('８-1'!K75&lt;&gt;"",'８-1'!K75,"")</f>
        <v/>
      </c>
      <c r="J61" s="276" t="str">
        <f>IF('８-1'!L75&lt;&gt;"",'８-1'!L75,"")</f>
        <v/>
      </c>
      <c r="K61" s="243" t="str">
        <f>IF('８-1'!M75&lt;&gt;"",'８-1'!M75,"")</f>
        <v/>
      </c>
    </row>
    <row r="62" spans="1:11" x14ac:dyDescent="0.45">
      <c r="A62" s="106"/>
      <c r="B62" s="616"/>
      <c r="C62" s="628"/>
      <c r="D62" s="636"/>
      <c r="E62" s="553"/>
      <c r="F62" s="639"/>
      <c r="G62" s="252" t="str">
        <f>IF('８-1'!I76&lt;&gt;"",'８-1'!I76,"")</f>
        <v/>
      </c>
      <c r="H62" s="253" t="str">
        <f>IF('８-1'!J76&lt;&gt;"",'８-1'!J76,"")</f>
        <v/>
      </c>
      <c r="I62" s="243" t="str">
        <f>IF('８-1'!K76&lt;&gt;"",'８-1'!K76,"")</f>
        <v/>
      </c>
      <c r="J62" s="276" t="str">
        <f>IF('８-1'!L76&lt;&gt;"",'８-1'!L76,"")</f>
        <v/>
      </c>
      <c r="K62" s="243" t="str">
        <f>IF('８-1'!M76&lt;&gt;"",'８-1'!M76,"")</f>
        <v/>
      </c>
    </row>
    <row r="63" spans="1:11" x14ac:dyDescent="0.45">
      <c r="A63" s="106"/>
      <c r="B63" s="616"/>
      <c r="C63" s="628"/>
      <c r="D63" s="636"/>
      <c r="E63" s="553"/>
      <c r="F63" s="639"/>
      <c r="G63" s="252" t="str">
        <f>IF('８-1'!I77&lt;&gt;"",'８-1'!I77,"")</f>
        <v/>
      </c>
      <c r="H63" s="253" t="str">
        <f>IF('８-1'!J77&lt;&gt;"",'８-1'!J77,"")</f>
        <v/>
      </c>
      <c r="I63" s="243" t="str">
        <f>IF('８-1'!K77&lt;&gt;"",'８-1'!K77,"")</f>
        <v/>
      </c>
      <c r="J63" s="276" t="str">
        <f>IF('８-1'!L77&lt;&gt;"",'８-1'!L77,"")</f>
        <v/>
      </c>
      <c r="K63" s="243" t="str">
        <f>IF('８-1'!M77&lt;&gt;"",'８-1'!M77,"")</f>
        <v/>
      </c>
    </row>
    <row r="64" spans="1:11" x14ac:dyDescent="0.45">
      <c r="A64" s="106"/>
      <c r="B64" s="616"/>
      <c r="C64" s="628"/>
      <c r="D64" s="636"/>
      <c r="E64" s="553"/>
      <c r="F64" s="639"/>
      <c r="G64" s="252" t="str">
        <f>IF('８-1'!I78&lt;&gt;"",'８-1'!I78,"")</f>
        <v/>
      </c>
      <c r="H64" s="253" t="str">
        <f>IF('８-1'!J78&lt;&gt;"",'８-1'!J78,"")</f>
        <v/>
      </c>
      <c r="I64" s="243" t="str">
        <f>IF('８-1'!K78&lt;&gt;"",'８-1'!K78,"")</f>
        <v/>
      </c>
      <c r="J64" s="276" t="str">
        <f>IF('８-1'!L78&lt;&gt;"",'８-1'!L78,"")</f>
        <v/>
      </c>
      <c r="K64" s="243" t="str">
        <f>IF('８-1'!M78&lt;&gt;"",'８-1'!M78,"")</f>
        <v/>
      </c>
    </row>
    <row r="65" spans="1:11" x14ac:dyDescent="0.45">
      <c r="A65" s="106"/>
      <c r="B65" s="616"/>
      <c r="C65" s="628"/>
      <c r="D65" s="636"/>
      <c r="E65" s="553"/>
      <c r="F65" s="639"/>
      <c r="G65" s="252" t="str">
        <f>IF('８-1'!I79&lt;&gt;"",'８-1'!I79,"")</f>
        <v/>
      </c>
      <c r="H65" s="253" t="str">
        <f>IF('８-1'!J79&lt;&gt;"",'８-1'!J79,"")</f>
        <v/>
      </c>
      <c r="I65" s="243" t="str">
        <f>IF('８-1'!K79&lt;&gt;"",'８-1'!K79,"")</f>
        <v/>
      </c>
      <c r="J65" s="276" t="str">
        <f>IF('８-1'!L79&lt;&gt;"",'８-1'!L79,"")</f>
        <v/>
      </c>
      <c r="K65" s="243" t="str">
        <f>IF('８-1'!M79&lt;&gt;"",'８-1'!M79,"")</f>
        <v/>
      </c>
    </row>
    <row r="66" spans="1:11" ht="15.6" thickBot="1" x14ac:dyDescent="0.5">
      <c r="A66" s="106"/>
      <c r="B66" s="617"/>
      <c r="C66" s="629"/>
      <c r="D66" s="637"/>
      <c r="E66" s="554"/>
      <c r="F66" s="640"/>
      <c r="G66" s="254" t="str">
        <f>IF('８-1'!I80&lt;&gt;"",'８-1'!I80,"")</f>
        <v/>
      </c>
      <c r="H66" s="255" t="str">
        <f>IF('８-1'!J80&lt;&gt;"",'８-1'!J80,"")</f>
        <v/>
      </c>
      <c r="I66" s="247" t="str">
        <f>IF('８-1'!K80&lt;&gt;"",'８-1'!K80,"")</f>
        <v/>
      </c>
      <c r="J66" s="277" t="str">
        <f>IF('８-1'!L80&lt;&gt;"",'８-1'!L80,"")</f>
        <v/>
      </c>
      <c r="K66" s="247" t="str">
        <f>IF('８-1'!M80&lt;&gt;"",'８-1'!M80,"")</f>
        <v/>
      </c>
    </row>
    <row r="67" spans="1:11" x14ac:dyDescent="0.45">
      <c r="A67" s="106"/>
      <c r="B67" s="615" t="str">
        <f>IF(C67&lt;&gt;"",4,"")</f>
        <v/>
      </c>
      <c r="C67" s="627" t="str">
        <f>IF('1'!D16&lt;&gt;"",'1'!D16,"")</f>
        <v/>
      </c>
      <c r="D67" s="635" t="str">
        <f>IF('3'!G33="[選択]","","【A】"&amp;'3'!G33&amp;"（"&amp;'3'!H34&amp;"）"&amp;CHAR(10))&amp;IF('3'!I33="[選択]","","【B】"&amp;'3'!I33&amp;"（"&amp;'3'!J34&amp;"）"&amp;CHAR(10))&amp;IF('3'!K33="実施済","【C】"&amp;'3'!K33&amp;"（"&amp;'3'!L34&amp;"）"&amp;CHAR(10),"")&amp;IF('3'!M33="実施済","【D】"&amp;'3'!M33&amp;"（"&amp;'3'!N34&amp;"）"&amp;CHAR(10),"")</f>
        <v/>
      </c>
      <c r="E67" s="552" t="str">
        <f>IF('4'!G34="[選択]","","【a】"&amp;'4'!G34&amp;"（"&amp;'4'!H35&amp;"）"&amp;CHAR(10))&amp;IF('4'!I34="[選択]","","【b】"&amp;'4'!I34&amp;"（"&amp;'4'!J35&amp;"）"&amp;CHAR(10))&amp;IF('4'!K34="[選択]","","【c】"&amp;'4'!K34&amp;"（"&amp;'4'!L35&amp;"）"&amp;CHAR(10))&amp;IF('4'!M34="[選択]","","【d】"&amp;'4'!M34&amp;"（"&amp;'4'!N35&amp;"）"&amp;CHAR(10))&amp;IF('4'!O34="[選択]","","【e】"&amp;'4'!O34&amp;"（"&amp;'4'!P35&amp;"）"&amp;CHAR(10))&amp;IF('4'!Q34="[選択]","","【f】"&amp;'4'!Q34&amp;"（"&amp;'4'!R35&amp;"）"&amp;CHAR(10))&amp;IF('4'!S34="[選択]","","【g】"&amp;'4'!S34&amp;"（"&amp;'4'!T35&amp;"）"&amp;CHAR(10))&amp;IF('4'!U34="[選択]","","【h】"&amp;'4'!U34&amp;"（"&amp;'4'!V35&amp;"）")</f>
        <v/>
      </c>
      <c r="F67" s="638" t="str">
        <f>'4'!X34</f>
        <v>[選択]</v>
      </c>
      <c r="G67" s="250" t="str">
        <f>IF('８-1'!I81&lt;&gt;"",'８-1'!I81,"")</f>
        <v/>
      </c>
      <c r="H67" s="251" t="str">
        <f>IF('８-1'!J81&lt;&gt;"",'８-1'!J81,"")</f>
        <v/>
      </c>
      <c r="I67" s="236" t="str">
        <f>IF('８-1'!K81&lt;&gt;"",'８-1'!K81,"")</f>
        <v/>
      </c>
      <c r="J67" s="275" t="str">
        <f>IF('８-1'!L81&lt;&gt;"",'８-1'!L81,"")</f>
        <v/>
      </c>
      <c r="K67" s="236" t="str">
        <f>IF('８-1'!M81&lt;&gt;"",'８-1'!M81,"")</f>
        <v/>
      </c>
    </row>
    <row r="68" spans="1:11" x14ac:dyDescent="0.45">
      <c r="A68" s="106"/>
      <c r="B68" s="616"/>
      <c r="C68" s="628"/>
      <c r="D68" s="636"/>
      <c r="E68" s="553"/>
      <c r="F68" s="639"/>
      <c r="G68" s="252" t="str">
        <f>IF('８-1'!I82&lt;&gt;"",'８-1'!I82,"")</f>
        <v/>
      </c>
      <c r="H68" s="253" t="str">
        <f>IF('８-1'!J82&lt;&gt;"",'８-1'!J82,"")</f>
        <v/>
      </c>
      <c r="I68" s="243" t="str">
        <f>IF('８-1'!K82&lt;&gt;"",'８-1'!K82,"")</f>
        <v/>
      </c>
      <c r="J68" s="276" t="str">
        <f>IF('８-1'!L82&lt;&gt;"",'８-1'!L82,"")</f>
        <v/>
      </c>
      <c r="K68" s="243" t="str">
        <f>IF('８-1'!M82&lt;&gt;"",'８-1'!M82,"")</f>
        <v/>
      </c>
    </row>
    <row r="69" spans="1:11" x14ac:dyDescent="0.45">
      <c r="A69" s="106"/>
      <c r="B69" s="616"/>
      <c r="C69" s="628"/>
      <c r="D69" s="636"/>
      <c r="E69" s="553"/>
      <c r="F69" s="639"/>
      <c r="G69" s="252" t="str">
        <f>IF('８-1'!I83&lt;&gt;"",'８-1'!I83,"")</f>
        <v/>
      </c>
      <c r="H69" s="253" t="str">
        <f>IF('８-1'!J83&lt;&gt;"",'８-1'!J83,"")</f>
        <v/>
      </c>
      <c r="I69" s="243" t="str">
        <f>IF('８-1'!K83&lt;&gt;"",'８-1'!K83,"")</f>
        <v/>
      </c>
      <c r="J69" s="276" t="str">
        <f>IF('８-1'!L83&lt;&gt;"",'８-1'!L83,"")</f>
        <v/>
      </c>
      <c r="K69" s="243" t="str">
        <f>IF('８-1'!M83&lt;&gt;"",'８-1'!M83,"")</f>
        <v/>
      </c>
    </row>
    <row r="70" spans="1:11" x14ac:dyDescent="0.45">
      <c r="A70" s="106"/>
      <c r="B70" s="616"/>
      <c r="C70" s="628"/>
      <c r="D70" s="636"/>
      <c r="E70" s="553"/>
      <c r="F70" s="639"/>
      <c r="G70" s="252" t="str">
        <f>IF('８-1'!I84&lt;&gt;"",'８-1'!I84,"")</f>
        <v/>
      </c>
      <c r="H70" s="253" t="str">
        <f>IF('８-1'!J84&lt;&gt;"",'８-1'!J84,"")</f>
        <v/>
      </c>
      <c r="I70" s="243" t="str">
        <f>IF('８-1'!K84&lt;&gt;"",'８-1'!K84,"")</f>
        <v/>
      </c>
      <c r="J70" s="276" t="str">
        <f>IF('８-1'!L84&lt;&gt;"",'８-1'!L84,"")</f>
        <v/>
      </c>
      <c r="K70" s="243" t="str">
        <f>IF('８-1'!M84&lt;&gt;"",'８-1'!M84,"")</f>
        <v/>
      </c>
    </row>
    <row r="71" spans="1:11" x14ac:dyDescent="0.45">
      <c r="A71" s="106"/>
      <c r="B71" s="616"/>
      <c r="C71" s="628"/>
      <c r="D71" s="636"/>
      <c r="E71" s="553"/>
      <c r="F71" s="639"/>
      <c r="G71" s="252" t="str">
        <f>IF('８-1'!I85&lt;&gt;"",'８-1'!I85,"")</f>
        <v/>
      </c>
      <c r="H71" s="253" t="str">
        <f>IF('８-1'!J85&lt;&gt;"",'８-1'!J85,"")</f>
        <v/>
      </c>
      <c r="I71" s="243" t="str">
        <f>IF('８-1'!K85&lt;&gt;"",'８-1'!K85,"")</f>
        <v/>
      </c>
      <c r="J71" s="276" t="str">
        <f>IF('８-1'!L85&lt;&gt;"",'８-1'!L85,"")</f>
        <v/>
      </c>
      <c r="K71" s="243" t="str">
        <f>IF('８-1'!M85&lt;&gt;"",'８-1'!M85,"")</f>
        <v/>
      </c>
    </row>
    <row r="72" spans="1:11" x14ac:dyDescent="0.45">
      <c r="A72" s="106"/>
      <c r="B72" s="616"/>
      <c r="C72" s="628"/>
      <c r="D72" s="636"/>
      <c r="E72" s="553"/>
      <c r="F72" s="639"/>
      <c r="G72" s="252" t="str">
        <f>IF('８-1'!I86&lt;&gt;"",'８-1'!I86,"")</f>
        <v/>
      </c>
      <c r="H72" s="253" t="str">
        <f>IF('８-1'!J86&lt;&gt;"",'８-1'!J86,"")</f>
        <v/>
      </c>
      <c r="I72" s="243" t="str">
        <f>IF('８-1'!K86&lt;&gt;"",'８-1'!K86,"")</f>
        <v/>
      </c>
      <c r="J72" s="276" t="str">
        <f>IF('８-1'!L86&lt;&gt;"",'８-1'!L86,"")</f>
        <v/>
      </c>
      <c r="K72" s="243" t="str">
        <f>IF('８-1'!M86&lt;&gt;"",'８-1'!M86,"")</f>
        <v/>
      </c>
    </row>
    <row r="73" spans="1:11" x14ac:dyDescent="0.45">
      <c r="A73" s="106"/>
      <c r="B73" s="616"/>
      <c r="C73" s="628"/>
      <c r="D73" s="636"/>
      <c r="E73" s="553"/>
      <c r="F73" s="639"/>
      <c r="G73" s="252" t="str">
        <f>IF('８-1'!I87&lt;&gt;"",'８-1'!I87,"")</f>
        <v/>
      </c>
      <c r="H73" s="253" t="str">
        <f>IF('８-1'!J87&lt;&gt;"",'８-1'!J87,"")</f>
        <v/>
      </c>
      <c r="I73" s="243" t="str">
        <f>IF('８-1'!K87&lt;&gt;"",'８-1'!K87,"")</f>
        <v/>
      </c>
      <c r="J73" s="276" t="str">
        <f>IF('８-1'!L87&lt;&gt;"",'８-1'!L87,"")</f>
        <v/>
      </c>
      <c r="K73" s="243" t="str">
        <f>IF('８-1'!M87&lt;&gt;"",'８-1'!M87,"")</f>
        <v/>
      </c>
    </row>
    <row r="74" spans="1:11" x14ac:dyDescent="0.45">
      <c r="A74" s="106"/>
      <c r="B74" s="616"/>
      <c r="C74" s="628"/>
      <c r="D74" s="636"/>
      <c r="E74" s="553"/>
      <c r="F74" s="639"/>
      <c r="G74" s="252" t="str">
        <f>IF('８-1'!I88&lt;&gt;"",'８-1'!I88,"")</f>
        <v/>
      </c>
      <c r="H74" s="253" t="str">
        <f>IF('８-1'!J88&lt;&gt;"",'８-1'!J88,"")</f>
        <v/>
      </c>
      <c r="I74" s="243" t="str">
        <f>IF('８-1'!K88&lt;&gt;"",'８-1'!K88,"")</f>
        <v/>
      </c>
      <c r="J74" s="276" t="str">
        <f>IF('８-1'!L88&lt;&gt;"",'８-1'!L88,"")</f>
        <v/>
      </c>
      <c r="K74" s="243" t="str">
        <f>IF('８-1'!M88&lt;&gt;"",'８-1'!M88,"")</f>
        <v/>
      </c>
    </row>
    <row r="75" spans="1:11" x14ac:dyDescent="0.45">
      <c r="A75" s="106"/>
      <c r="B75" s="616"/>
      <c r="C75" s="628"/>
      <c r="D75" s="636"/>
      <c r="E75" s="553"/>
      <c r="F75" s="639"/>
      <c r="G75" s="252" t="str">
        <f>IF('８-1'!I89&lt;&gt;"",'８-1'!I89,"")</f>
        <v/>
      </c>
      <c r="H75" s="253" t="str">
        <f>IF('８-1'!J89&lt;&gt;"",'８-1'!J89,"")</f>
        <v/>
      </c>
      <c r="I75" s="243" t="str">
        <f>IF('８-1'!K89&lt;&gt;"",'８-1'!K89,"")</f>
        <v/>
      </c>
      <c r="J75" s="276" t="str">
        <f>IF('８-1'!L89&lt;&gt;"",'８-1'!L89,"")</f>
        <v/>
      </c>
      <c r="K75" s="243" t="str">
        <f>IF('８-1'!M89&lt;&gt;"",'８-1'!M89,"")</f>
        <v/>
      </c>
    </row>
    <row r="76" spans="1:11" x14ac:dyDescent="0.45">
      <c r="A76" s="106"/>
      <c r="B76" s="616"/>
      <c r="C76" s="628"/>
      <c r="D76" s="636"/>
      <c r="E76" s="553"/>
      <c r="F76" s="639"/>
      <c r="G76" s="252" t="str">
        <f>IF('８-1'!I90&lt;&gt;"",'８-1'!I90,"")</f>
        <v/>
      </c>
      <c r="H76" s="253" t="str">
        <f>IF('８-1'!J90&lt;&gt;"",'８-1'!J90,"")</f>
        <v/>
      </c>
      <c r="I76" s="243" t="str">
        <f>IF('８-1'!K90&lt;&gt;"",'８-1'!K90,"")</f>
        <v/>
      </c>
      <c r="J76" s="276" t="str">
        <f>IF('８-1'!L90&lt;&gt;"",'８-1'!L90,"")</f>
        <v/>
      </c>
      <c r="K76" s="243" t="str">
        <f>IF('８-1'!M90&lt;&gt;"",'８-1'!M90,"")</f>
        <v/>
      </c>
    </row>
    <row r="77" spans="1:11" x14ac:dyDescent="0.45">
      <c r="A77" s="106"/>
      <c r="B77" s="616"/>
      <c r="C77" s="628"/>
      <c r="D77" s="636"/>
      <c r="E77" s="553"/>
      <c r="F77" s="639"/>
      <c r="G77" s="252" t="str">
        <f>IF('８-1'!I91&lt;&gt;"",'８-1'!I91,"")</f>
        <v/>
      </c>
      <c r="H77" s="253" t="str">
        <f>IF('８-1'!J91&lt;&gt;"",'８-1'!J91,"")</f>
        <v/>
      </c>
      <c r="I77" s="243" t="str">
        <f>IF('８-1'!K91&lt;&gt;"",'８-1'!K91,"")</f>
        <v/>
      </c>
      <c r="J77" s="276" t="str">
        <f>IF('８-1'!L91&lt;&gt;"",'８-1'!L91,"")</f>
        <v/>
      </c>
      <c r="K77" s="243" t="str">
        <f>IF('８-1'!M91&lt;&gt;"",'８-1'!M91,"")</f>
        <v/>
      </c>
    </row>
    <row r="78" spans="1:11" x14ac:dyDescent="0.45">
      <c r="A78" s="106"/>
      <c r="B78" s="616"/>
      <c r="C78" s="628"/>
      <c r="D78" s="636"/>
      <c r="E78" s="553"/>
      <c r="F78" s="639"/>
      <c r="G78" s="252" t="str">
        <f>IF('８-1'!I92&lt;&gt;"",'８-1'!I92,"")</f>
        <v/>
      </c>
      <c r="H78" s="253" t="str">
        <f>IF('８-1'!J92&lt;&gt;"",'８-1'!J92,"")</f>
        <v/>
      </c>
      <c r="I78" s="243" t="str">
        <f>IF('８-1'!K92&lt;&gt;"",'８-1'!K92,"")</f>
        <v/>
      </c>
      <c r="J78" s="276" t="str">
        <f>IF('８-1'!L92&lt;&gt;"",'８-1'!L92,"")</f>
        <v/>
      </c>
      <c r="K78" s="243" t="str">
        <f>IF('８-1'!M92&lt;&gt;"",'８-1'!M92,"")</f>
        <v/>
      </c>
    </row>
    <row r="79" spans="1:11" x14ac:dyDescent="0.45">
      <c r="A79" s="106"/>
      <c r="B79" s="616"/>
      <c r="C79" s="628"/>
      <c r="D79" s="636"/>
      <c r="E79" s="553"/>
      <c r="F79" s="639"/>
      <c r="G79" s="252" t="str">
        <f>IF('８-1'!I93&lt;&gt;"",'８-1'!I93,"")</f>
        <v/>
      </c>
      <c r="H79" s="253" t="str">
        <f>IF('８-1'!J93&lt;&gt;"",'８-1'!J93,"")</f>
        <v/>
      </c>
      <c r="I79" s="243" t="str">
        <f>IF('８-1'!K93&lt;&gt;"",'８-1'!K93,"")</f>
        <v/>
      </c>
      <c r="J79" s="276" t="str">
        <f>IF('８-1'!L93&lt;&gt;"",'８-1'!L93,"")</f>
        <v/>
      </c>
      <c r="K79" s="243" t="str">
        <f>IF('８-1'!M93&lt;&gt;"",'８-1'!M93,"")</f>
        <v/>
      </c>
    </row>
    <row r="80" spans="1:11" x14ac:dyDescent="0.45">
      <c r="A80" s="106"/>
      <c r="B80" s="616"/>
      <c r="C80" s="628"/>
      <c r="D80" s="636"/>
      <c r="E80" s="553"/>
      <c r="F80" s="639"/>
      <c r="G80" s="252" t="str">
        <f>IF('８-1'!I94&lt;&gt;"",'８-1'!I94,"")</f>
        <v/>
      </c>
      <c r="H80" s="253" t="str">
        <f>IF('８-1'!J94&lt;&gt;"",'８-1'!J94,"")</f>
        <v/>
      </c>
      <c r="I80" s="243" t="str">
        <f>IF('８-1'!K94&lt;&gt;"",'８-1'!K94,"")</f>
        <v/>
      </c>
      <c r="J80" s="276" t="str">
        <f>IF('８-1'!L94&lt;&gt;"",'８-1'!L94,"")</f>
        <v/>
      </c>
      <c r="K80" s="243" t="str">
        <f>IF('８-1'!M94&lt;&gt;"",'８-1'!M94,"")</f>
        <v/>
      </c>
    </row>
    <row r="81" spans="1:11" x14ac:dyDescent="0.45">
      <c r="A81" s="106"/>
      <c r="B81" s="616"/>
      <c r="C81" s="628"/>
      <c r="D81" s="636"/>
      <c r="E81" s="553"/>
      <c r="F81" s="639"/>
      <c r="G81" s="252" t="str">
        <f>IF('８-1'!I95&lt;&gt;"",'８-1'!I95,"")</f>
        <v/>
      </c>
      <c r="H81" s="253" t="str">
        <f>IF('８-1'!J95&lt;&gt;"",'８-1'!J95,"")</f>
        <v/>
      </c>
      <c r="I81" s="243" t="str">
        <f>IF('８-1'!K95&lt;&gt;"",'８-1'!K95,"")</f>
        <v/>
      </c>
      <c r="J81" s="276" t="str">
        <f>IF('８-1'!L95&lt;&gt;"",'８-1'!L95,"")</f>
        <v/>
      </c>
      <c r="K81" s="243" t="str">
        <f>IF('８-1'!M95&lt;&gt;"",'８-1'!M95,"")</f>
        <v/>
      </c>
    </row>
    <row r="82" spans="1:11" x14ac:dyDescent="0.45">
      <c r="A82" s="106"/>
      <c r="B82" s="616"/>
      <c r="C82" s="628"/>
      <c r="D82" s="636"/>
      <c r="E82" s="553"/>
      <c r="F82" s="639"/>
      <c r="G82" s="252" t="str">
        <f>IF('８-1'!I96&lt;&gt;"",'８-1'!I96,"")</f>
        <v/>
      </c>
      <c r="H82" s="253" t="str">
        <f>IF('８-1'!J96&lt;&gt;"",'８-1'!J96,"")</f>
        <v/>
      </c>
      <c r="I82" s="243" t="str">
        <f>IF('８-1'!K96&lt;&gt;"",'８-1'!K96,"")</f>
        <v/>
      </c>
      <c r="J82" s="276" t="str">
        <f>IF('８-1'!L96&lt;&gt;"",'８-1'!L96,"")</f>
        <v/>
      </c>
      <c r="K82" s="243" t="str">
        <f>IF('８-1'!M96&lt;&gt;"",'８-1'!M96,"")</f>
        <v/>
      </c>
    </row>
    <row r="83" spans="1:11" x14ac:dyDescent="0.45">
      <c r="A83" s="106"/>
      <c r="B83" s="616"/>
      <c r="C83" s="628"/>
      <c r="D83" s="636"/>
      <c r="E83" s="553"/>
      <c r="F83" s="639"/>
      <c r="G83" s="252" t="str">
        <f>IF('８-1'!I97&lt;&gt;"",'８-1'!I97,"")</f>
        <v/>
      </c>
      <c r="H83" s="253" t="str">
        <f>IF('８-1'!J97&lt;&gt;"",'８-1'!J97,"")</f>
        <v/>
      </c>
      <c r="I83" s="243" t="str">
        <f>IF('８-1'!K97&lt;&gt;"",'８-1'!K97,"")</f>
        <v/>
      </c>
      <c r="J83" s="276" t="str">
        <f>IF('８-1'!L97&lt;&gt;"",'８-1'!L97,"")</f>
        <v/>
      </c>
      <c r="K83" s="243" t="str">
        <f>IF('８-1'!M97&lt;&gt;"",'８-1'!M97,"")</f>
        <v/>
      </c>
    </row>
    <row r="84" spans="1:11" x14ac:dyDescent="0.45">
      <c r="A84" s="106"/>
      <c r="B84" s="616"/>
      <c r="C84" s="628"/>
      <c r="D84" s="636"/>
      <c r="E84" s="553"/>
      <c r="F84" s="639"/>
      <c r="G84" s="252" t="str">
        <f>IF('８-1'!I98&lt;&gt;"",'８-1'!I98,"")</f>
        <v/>
      </c>
      <c r="H84" s="253" t="str">
        <f>IF('８-1'!J98&lt;&gt;"",'８-1'!J98,"")</f>
        <v/>
      </c>
      <c r="I84" s="243" t="str">
        <f>IF('８-1'!K98&lt;&gt;"",'８-1'!K98,"")</f>
        <v/>
      </c>
      <c r="J84" s="276" t="str">
        <f>IF('８-1'!L98&lt;&gt;"",'８-1'!L98,"")</f>
        <v/>
      </c>
      <c r="K84" s="243" t="str">
        <f>IF('８-1'!M98&lt;&gt;"",'８-1'!M98,"")</f>
        <v/>
      </c>
    </row>
    <row r="85" spans="1:11" x14ac:dyDescent="0.45">
      <c r="A85" s="106"/>
      <c r="B85" s="616"/>
      <c r="C85" s="628"/>
      <c r="D85" s="636"/>
      <c r="E85" s="553"/>
      <c r="F85" s="639"/>
      <c r="G85" s="252" t="str">
        <f>IF('８-1'!I99&lt;&gt;"",'８-1'!I99,"")</f>
        <v/>
      </c>
      <c r="H85" s="253" t="str">
        <f>IF('８-1'!J99&lt;&gt;"",'８-1'!J99,"")</f>
        <v/>
      </c>
      <c r="I85" s="243" t="str">
        <f>IF('８-1'!K99&lt;&gt;"",'８-1'!K99,"")</f>
        <v/>
      </c>
      <c r="J85" s="276" t="str">
        <f>IF('８-1'!L99&lt;&gt;"",'８-1'!L99,"")</f>
        <v/>
      </c>
      <c r="K85" s="243" t="str">
        <f>IF('８-1'!M99&lt;&gt;"",'８-1'!M99,"")</f>
        <v/>
      </c>
    </row>
    <row r="86" spans="1:11" x14ac:dyDescent="0.45">
      <c r="A86" s="106"/>
      <c r="B86" s="616"/>
      <c r="C86" s="628"/>
      <c r="D86" s="636"/>
      <c r="E86" s="553"/>
      <c r="F86" s="639"/>
      <c r="G86" s="252" t="str">
        <f>IF('８-1'!I100&lt;&gt;"",'８-1'!I100,"")</f>
        <v/>
      </c>
      <c r="H86" s="253" t="str">
        <f>IF('８-1'!J100&lt;&gt;"",'８-1'!J100,"")</f>
        <v/>
      </c>
      <c r="I86" s="243" t="str">
        <f>IF('８-1'!K100&lt;&gt;"",'８-1'!K100,"")</f>
        <v/>
      </c>
      <c r="J86" s="276" t="str">
        <f>IF('８-1'!L100&lt;&gt;"",'８-1'!L100,"")</f>
        <v/>
      </c>
      <c r="K86" s="243" t="str">
        <f>IF('８-1'!M100&lt;&gt;"",'８-1'!M100,"")</f>
        <v/>
      </c>
    </row>
    <row r="87" spans="1:11" ht="15.6" thickBot="1" x14ac:dyDescent="0.5">
      <c r="A87" s="106"/>
      <c r="B87" s="617"/>
      <c r="C87" s="629"/>
      <c r="D87" s="637"/>
      <c r="E87" s="554"/>
      <c r="F87" s="640"/>
      <c r="G87" s="254" t="str">
        <f>IF('８-1'!I101&lt;&gt;"",'８-1'!I101,"")</f>
        <v/>
      </c>
      <c r="H87" s="255" t="str">
        <f>IF('８-1'!J101&lt;&gt;"",'８-1'!J101,"")</f>
        <v/>
      </c>
      <c r="I87" s="247" t="str">
        <f>IF('８-1'!K101&lt;&gt;"",'８-1'!K101,"")</f>
        <v/>
      </c>
      <c r="J87" s="277" t="str">
        <f>IF('８-1'!L101&lt;&gt;"",'８-1'!L101,"")</f>
        <v/>
      </c>
      <c r="K87" s="247" t="str">
        <f>IF('８-1'!M101&lt;&gt;"",'８-1'!M101,"")</f>
        <v/>
      </c>
    </row>
    <row r="88" spans="1:11" x14ac:dyDescent="0.45">
      <c r="A88" s="106"/>
      <c r="B88" s="615" t="str">
        <f>IF(C88&lt;&gt;"",5,"")</f>
        <v/>
      </c>
      <c r="C88" s="627" t="str">
        <f>IF('1'!D17&lt;&gt;"",'1'!D17,"")</f>
        <v/>
      </c>
      <c r="D88" s="635" t="str">
        <f>IF('3'!G38="[選択]","","【A】"&amp;'3'!G38&amp;"（"&amp;'3'!H39&amp;"）"&amp;CHAR(10))&amp;IF('3'!I38="[選択]","","【B】"&amp;'3'!I38&amp;"（"&amp;'3'!J39&amp;"）"&amp;CHAR(10))&amp;IF('3'!K38="実施済","【C】"&amp;'3'!K38&amp;"（"&amp;'3'!L39&amp;"）"&amp;CHAR(10),"")&amp;IF('3'!M38="実施済","【D】"&amp;'3'!M38&amp;"（"&amp;'3'!N39&amp;"）"&amp;CHAR(10),"")</f>
        <v/>
      </c>
      <c r="E88" s="552" t="str">
        <f>IF('4'!G39="[選択]","","【a】"&amp;'4'!G39&amp;"（"&amp;'4'!H40&amp;"）"&amp;CHAR(10))&amp;IF('4'!I39="[選択]","","【b】"&amp;'4'!I39&amp;"（"&amp;'4'!J40&amp;"）"&amp;CHAR(10))&amp;IF('4'!K39="[選択]","","【c】"&amp;'4'!K39&amp;"（"&amp;'4'!L40&amp;"）"&amp;CHAR(10))&amp;IF('4'!M39="[選択]","","【d】"&amp;'4'!M39&amp;"（"&amp;'4'!N40&amp;"）"&amp;CHAR(10))&amp;IF('4'!O39="[選択]","","【e】"&amp;'4'!O39&amp;"（"&amp;'4'!P40&amp;"）"&amp;CHAR(10))&amp;IF('4'!Q39="[選択]","","【f】"&amp;'4'!Q39&amp;"（"&amp;'4'!R40&amp;"）"&amp;CHAR(10))&amp;IF('4'!S39="[選択]","","【g】"&amp;'4'!S39&amp;"（"&amp;'4'!T40&amp;"）"&amp;CHAR(10))&amp;IF('4'!U39="[選択]","","【h】"&amp;'4'!U39&amp;"（"&amp;'4'!V40&amp;"）")</f>
        <v/>
      </c>
      <c r="F88" s="638" t="str">
        <f>'4'!X39</f>
        <v>[選択]</v>
      </c>
      <c r="G88" s="250" t="str">
        <f>IF('８-1'!I102&lt;&gt;"",'８-1'!I102,"")</f>
        <v/>
      </c>
      <c r="H88" s="251" t="str">
        <f>IF('８-1'!J102&lt;&gt;"",'８-1'!J102,"")</f>
        <v/>
      </c>
      <c r="I88" s="236" t="str">
        <f>IF('８-1'!K102&lt;&gt;"",'８-1'!K102,"")</f>
        <v/>
      </c>
      <c r="J88" s="275" t="str">
        <f>IF('８-1'!L102&lt;&gt;"",'８-1'!L102,"")</f>
        <v/>
      </c>
      <c r="K88" s="236" t="str">
        <f>IF('８-1'!M102&lt;&gt;"",'８-1'!M102,"")</f>
        <v/>
      </c>
    </row>
    <row r="89" spans="1:11" x14ac:dyDescent="0.45">
      <c r="A89" s="106"/>
      <c r="B89" s="616"/>
      <c r="C89" s="628"/>
      <c r="D89" s="636"/>
      <c r="E89" s="553"/>
      <c r="F89" s="639"/>
      <c r="G89" s="252" t="str">
        <f>IF('８-1'!I103&lt;&gt;"",'８-1'!I103,"")</f>
        <v/>
      </c>
      <c r="H89" s="253" t="str">
        <f>IF('８-1'!J103&lt;&gt;"",'８-1'!J103,"")</f>
        <v/>
      </c>
      <c r="I89" s="243" t="str">
        <f>IF('８-1'!K103&lt;&gt;"",'８-1'!K103,"")</f>
        <v/>
      </c>
      <c r="J89" s="276" t="str">
        <f>IF('８-1'!L103&lt;&gt;"",'８-1'!L103,"")</f>
        <v/>
      </c>
      <c r="K89" s="243" t="str">
        <f>IF('８-1'!M103&lt;&gt;"",'８-1'!M103,"")</f>
        <v/>
      </c>
    </row>
    <row r="90" spans="1:11" x14ac:dyDescent="0.45">
      <c r="A90" s="106"/>
      <c r="B90" s="616"/>
      <c r="C90" s="628"/>
      <c r="D90" s="636"/>
      <c r="E90" s="553"/>
      <c r="F90" s="639"/>
      <c r="G90" s="252" t="str">
        <f>IF('８-1'!I104&lt;&gt;"",'８-1'!I104,"")</f>
        <v/>
      </c>
      <c r="H90" s="253" t="str">
        <f>IF('８-1'!J104&lt;&gt;"",'８-1'!J104,"")</f>
        <v/>
      </c>
      <c r="I90" s="243" t="str">
        <f>IF('８-1'!K104&lt;&gt;"",'８-1'!K104,"")</f>
        <v/>
      </c>
      <c r="J90" s="276" t="str">
        <f>IF('８-1'!L104&lt;&gt;"",'８-1'!L104,"")</f>
        <v/>
      </c>
      <c r="K90" s="243" t="str">
        <f>IF('８-1'!M104&lt;&gt;"",'８-1'!M104,"")</f>
        <v/>
      </c>
    </row>
    <row r="91" spans="1:11" x14ac:dyDescent="0.45">
      <c r="A91" s="106"/>
      <c r="B91" s="616"/>
      <c r="C91" s="628"/>
      <c r="D91" s="636"/>
      <c r="E91" s="553"/>
      <c r="F91" s="639"/>
      <c r="G91" s="252" t="str">
        <f>IF('８-1'!I105&lt;&gt;"",'８-1'!I105,"")</f>
        <v/>
      </c>
      <c r="H91" s="253" t="str">
        <f>IF('８-1'!J105&lt;&gt;"",'８-1'!J105,"")</f>
        <v/>
      </c>
      <c r="I91" s="243" t="str">
        <f>IF('８-1'!K105&lt;&gt;"",'８-1'!K105,"")</f>
        <v/>
      </c>
      <c r="J91" s="276" t="str">
        <f>IF('８-1'!L105&lt;&gt;"",'８-1'!L105,"")</f>
        <v/>
      </c>
      <c r="K91" s="243" t="str">
        <f>IF('８-1'!M105&lt;&gt;"",'８-1'!M105,"")</f>
        <v/>
      </c>
    </row>
    <row r="92" spans="1:11" x14ac:dyDescent="0.45">
      <c r="A92" s="106"/>
      <c r="B92" s="616"/>
      <c r="C92" s="628"/>
      <c r="D92" s="636"/>
      <c r="E92" s="553"/>
      <c r="F92" s="639"/>
      <c r="G92" s="252" t="str">
        <f>IF('８-1'!I106&lt;&gt;"",'８-1'!I106,"")</f>
        <v/>
      </c>
      <c r="H92" s="253" t="str">
        <f>IF('８-1'!J106&lt;&gt;"",'８-1'!J106,"")</f>
        <v/>
      </c>
      <c r="I92" s="243" t="str">
        <f>IF('８-1'!K106&lt;&gt;"",'８-1'!K106,"")</f>
        <v/>
      </c>
      <c r="J92" s="276" t="str">
        <f>IF('８-1'!L106&lt;&gt;"",'８-1'!L106,"")</f>
        <v/>
      </c>
      <c r="K92" s="243" t="str">
        <f>IF('８-1'!M106&lt;&gt;"",'８-1'!M106,"")</f>
        <v/>
      </c>
    </row>
    <row r="93" spans="1:11" x14ac:dyDescent="0.45">
      <c r="A93" s="106"/>
      <c r="B93" s="616"/>
      <c r="C93" s="628"/>
      <c r="D93" s="636"/>
      <c r="E93" s="553"/>
      <c r="F93" s="639"/>
      <c r="G93" s="252" t="str">
        <f>IF('８-1'!I107&lt;&gt;"",'８-1'!I107,"")</f>
        <v/>
      </c>
      <c r="H93" s="253" t="str">
        <f>IF('８-1'!J107&lt;&gt;"",'８-1'!J107,"")</f>
        <v/>
      </c>
      <c r="I93" s="243" t="str">
        <f>IF('８-1'!K107&lt;&gt;"",'８-1'!K107,"")</f>
        <v/>
      </c>
      <c r="J93" s="276" t="str">
        <f>IF('８-1'!L107&lt;&gt;"",'８-1'!L107,"")</f>
        <v/>
      </c>
      <c r="K93" s="243" t="str">
        <f>IF('８-1'!M107&lt;&gt;"",'８-1'!M107,"")</f>
        <v/>
      </c>
    </row>
    <row r="94" spans="1:11" x14ac:dyDescent="0.45">
      <c r="A94" s="106"/>
      <c r="B94" s="616"/>
      <c r="C94" s="628"/>
      <c r="D94" s="636"/>
      <c r="E94" s="553"/>
      <c r="F94" s="639"/>
      <c r="G94" s="252" t="str">
        <f>IF('８-1'!I108&lt;&gt;"",'８-1'!I108,"")</f>
        <v/>
      </c>
      <c r="H94" s="253" t="str">
        <f>IF('８-1'!J108&lt;&gt;"",'８-1'!J108,"")</f>
        <v/>
      </c>
      <c r="I94" s="243" t="str">
        <f>IF('８-1'!K108&lt;&gt;"",'８-1'!K108,"")</f>
        <v/>
      </c>
      <c r="J94" s="276" t="str">
        <f>IF('８-1'!L108&lt;&gt;"",'８-1'!L108,"")</f>
        <v/>
      </c>
      <c r="K94" s="243" t="str">
        <f>IF('８-1'!M108&lt;&gt;"",'８-1'!M108,"")</f>
        <v/>
      </c>
    </row>
    <row r="95" spans="1:11" x14ac:dyDescent="0.45">
      <c r="A95" s="106"/>
      <c r="B95" s="616"/>
      <c r="C95" s="628"/>
      <c r="D95" s="636"/>
      <c r="E95" s="553"/>
      <c r="F95" s="639"/>
      <c r="G95" s="252" t="str">
        <f>IF('８-1'!I109&lt;&gt;"",'８-1'!I109,"")</f>
        <v/>
      </c>
      <c r="H95" s="253" t="str">
        <f>IF('８-1'!J109&lt;&gt;"",'８-1'!J109,"")</f>
        <v/>
      </c>
      <c r="I95" s="243" t="str">
        <f>IF('８-1'!K109&lt;&gt;"",'８-1'!K109,"")</f>
        <v/>
      </c>
      <c r="J95" s="276" t="str">
        <f>IF('８-1'!L109&lt;&gt;"",'８-1'!L109,"")</f>
        <v/>
      </c>
      <c r="K95" s="243" t="str">
        <f>IF('８-1'!M109&lt;&gt;"",'８-1'!M109,"")</f>
        <v/>
      </c>
    </row>
    <row r="96" spans="1:11" x14ac:dyDescent="0.45">
      <c r="A96" s="106"/>
      <c r="B96" s="616"/>
      <c r="C96" s="628"/>
      <c r="D96" s="636"/>
      <c r="E96" s="553"/>
      <c r="F96" s="639"/>
      <c r="G96" s="252" t="str">
        <f>IF('８-1'!I110&lt;&gt;"",'８-1'!I110,"")</f>
        <v/>
      </c>
      <c r="H96" s="253" t="str">
        <f>IF('８-1'!J110&lt;&gt;"",'８-1'!J110,"")</f>
        <v/>
      </c>
      <c r="I96" s="243" t="str">
        <f>IF('８-1'!K110&lt;&gt;"",'８-1'!K110,"")</f>
        <v/>
      </c>
      <c r="J96" s="276" t="str">
        <f>IF('８-1'!L110&lt;&gt;"",'８-1'!L110,"")</f>
        <v/>
      </c>
      <c r="K96" s="243" t="str">
        <f>IF('８-1'!M110&lt;&gt;"",'８-1'!M110,"")</f>
        <v/>
      </c>
    </row>
    <row r="97" spans="1:11" x14ac:dyDescent="0.45">
      <c r="A97" s="106"/>
      <c r="B97" s="616"/>
      <c r="C97" s="628"/>
      <c r="D97" s="636"/>
      <c r="E97" s="553"/>
      <c r="F97" s="639"/>
      <c r="G97" s="252" t="str">
        <f>IF('８-1'!I111&lt;&gt;"",'８-1'!I111,"")</f>
        <v/>
      </c>
      <c r="H97" s="253" t="str">
        <f>IF('８-1'!J111&lt;&gt;"",'８-1'!J111,"")</f>
        <v/>
      </c>
      <c r="I97" s="243" t="str">
        <f>IF('８-1'!K111&lt;&gt;"",'８-1'!K111,"")</f>
        <v/>
      </c>
      <c r="J97" s="276" t="str">
        <f>IF('８-1'!L111&lt;&gt;"",'８-1'!L111,"")</f>
        <v/>
      </c>
      <c r="K97" s="243" t="str">
        <f>IF('８-1'!M111&lt;&gt;"",'８-1'!M111,"")</f>
        <v/>
      </c>
    </row>
    <row r="98" spans="1:11" x14ac:dyDescent="0.45">
      <c r="A98" s="106"/>
      <c r="B98" s="616"/>
      <c r="C98" s="628"/>
      <c r="D98" s="636"/>
      <c r="E98" s="553"/>
      <c r="F98" s="639"/>
      <c r="G98" s="252" t="str">
        <f>IF('８-1'!I112&lt;&gt;"",'８-1'!I112,"")</f>
        <v/>
      </c>
      <c r="H98" s="253" t="str">
        <f>IF('８-1'!J112&lt;&gt;"",'８-1'!J112,"")</f>
        <v/>
      </c>
      <c r="I98" s="243" t="str">
        <f>IF('８-1'!K112&lt;&gt;"",'８-1'!K112,"")</f>
        <v/>
      </c>
      <c r="J98" s="276" t="str">
        <f>IF('８-1'!L112&lt;&gt;"",'８-1'!L112,"")</f>
        <v/>
      </c>
      <c r="K98" s="243" t="str">
        <f>IF('８-1'!M112&lt;&gt;"",'８-1'!M112,"")</f>
        <v/>
      </c>
    </row>
    <row r="99" spans="1:11" x14ac:dyDescent="0.45">
      <c r="A99" s="106"/>
      <c r="B99" s="616"/>
      <c r="C99" s="628"/>
      <c r="D99" s="636"/>
      <c r="E99" s="553"/>
      <c r="F99" s="639"/>
      <c r="G99" s="252" t="str">
        <f>IF('８-1'!I113&lt;&gt;"",'８-1'!I113,"")</f>
        <v/>
      </c>
      <c r="H99" s="253" t="str">
        <f>IF('８-1'!J113&lt;&gt;"",'８-1'!J113,"")</f>
        <v/>
      </c>
      <c r="I99" s="243" t="str">
        <f>IF('８-1'!K113&lt;&gt;"",'８-1'!K113,"")</f>
        <v/>
      </c>
      <c r="J99" s="276" t="str">
        <f>IF('８-1'!L113&lt;&gt;"",'８-1'!L113,"")</f>
        <v/>
      </c>
      <c r="K99" s="243" t="str">
        <f>IF('８-1'!M113&lt;&gt;"",'８-1'!M113,"")</f>
        <v/>
      </c>
    </row>
    <row r="100" spans="1:11" x14ac:dyDescent="0.45">
      <c r="A100" s="106"/>
      <c r="B100" s="616"/>
      <c r="C100" s="628"/>
      <c r="D100" s="636"/>
      <c r="E100" s="553"/>
      <c r="F100" s="639"/>
      <c r="G100" s="252" t="str">
        <f>IF('８-1'!I114&lt;&gt;"",'８-1'!I114,"")</f>
        <v/>
      </c>
      <c r="H100" s="253" t="str">
        <f>IF('８-1'!J114&lt;&gt;"",'８-1'!J114,"")</f>
        <v/>
      </c>
      <c r="I100" s="243" t="str">
        <f>IF('８-1'!K114&lt;&gt;"",'８-1'!K114,"")</f>
        <v/>
      </c>
      <c r="J100" s="276" t="str">
        <f>IF('８-1'!L114&lt;&gt;"",'８-1'!L114,"")</f>
        <v/>
      </c>
      <c r="K100" s="243" t="str">
        <f>IF('８-1'!M114&lt;&gt;"",'８-1'!M114,"")</f>
        <v/>
      </c>
    </row>
    <row r="101" spans="1:11" x14ac:dyDescent="0.45">
      <c r="A101" s="106"/>
      <c r="B101" s="616"/>
      <c r="C101" s="628"/>
      <c r="D101" s="636"/>
      <c r="E101" s="553"/>
      <c r="F101" s="639"/>
      <c r="G101" s="252" t="str">
        <f>IF('８-1'!I115&lt;&gt;"",'８-1'!I115,"")</f>
        <v/>
      </c>
      <c r="H101" s="253" t="str">
        <f>IF('８-1'!J115&lt;&gt;"",'８-1'!J115,"")</f>
        <v/>
      </c>
      <c r="I101" s="243" t="str">
        <f>IF('８-1'!K115&lt;&gt;"",'８-1'!K115,"")</f>
        <v/>
      </c>
      <c r="J101" s="276" t="str">
        <f>IF('８-1'!L115&lt;&gt;"",'８-1'!L115,"")</f>
        <v/>
      </c>
      <c r="K101" s="243" t="str">
        <f>IF('８-1'!M115&lt;&gt;"",'８-1'!M115,"")</f>
        <v/>
      </c>
    </row>
    <row r="102" spans="1:11" x14ac:dyDescent="0.45">
      <c r="A102" s="106"/>
      <c r="B102" s="616"/>
      <c r="C102" s="628"/>
      <c r="D102" s="636"/>
      <c r="E102" s="553"/>
      <c r="F102" s="639"/>
      <c r="G102" s="252" t="str">
        <f>IF('８-1'!I116&lt;&gt;"",'８-1'!I116,"")</f>
        <v/>
      </c>
      <c r="H102" s="253" t="str">
        <f>IF('８-1'!J116&lt;&gt;"",'８-1'!J116,"")</f>
        <v/>
      </c>
      <c r="I102" s="243" t="str">
        <f>IF('８-1'!K116&lt;&gt;"",'８-1'!K116,"")</f>
        <v/>
      </c>
      <c r="J102" s="276" t="str">
        <f>IF('８-1'!L116&lt;&gt;"",'８-1'!L116,"")</f>
        <v/>
      </c>
      <c r="K102" s="243" t="str">
        <f>IF('８-1'!M116&lt;&gt;"",'８-1'!M116,"")</f>
        <v/>
      </c>
    </row>
    <row r="103" spans="1:11" x14ac:dyDescent="0.45">
      <c r="A103" s="106"/>
      <c r="B103" s="616"/>
      <c r="C103" s="628"/>
      <c r="D103" s="636"/>
      <c r="E103" s="553"/>
      <c r="F103" s="639"/>
      <c r="G103" s="252" t="str">
        <f>IF('８-1'!I117&lt;&gt;"",'８-1'!I117,"")</f>
        <v/>
      </c>
      <c r="H103" s="253" t="str">
        <f>IF('８-1'!J117&lt;&gt;"",'８-1'!J117,"")</f>
        <v/>
      </c>
      <c r="I103" s="243" t="str">
        <f>IF('８-1'!K117&lt;&gt;"",'８-1'!K117,"")</f>
        <v/>
      </c>
      <c r="J103" s="276" t="str">
        <f>IF('８-1'!L117&lt;&gt;"",'８-1'!L117,"")</f>
        <v/>
      </c>
      <c r="K103" s="243" t="str">
        <f>IF('８-1'!M117&lt;&gt;"",'８-1'!M117,"")</f>
        <v/>
      </c>
    </row>
    <row r="104" spans="1:11" x14ac:dyDescent="0.45">
      <c r="A104" s="106"/>
      <c r="B104" s="616"/>
      <c r="C104" s="628"/>
      <c r="D104" s="636"/>
      <c r="E104" s="553"/>
      <c r="F104" s="639"/>
      <c r="G104" s="252" t="str">
        <f>IF('８-1'!I118&lt;&gt;"",'８-1'!I118,"")</f>
        <v/>
      </c>
      <c r="H104" s="253" t="str">
        <f>IF('８-1'!J118&lt;&gt;"",'８-1'!J118,"")</f>
        <v/>
      </c>
      <c r="I104" s="243" t="str">
        <f>IF('８-1'!K118&lt;&gt;"",'８-1'!K118,"")</f>
        <v/>
      </c>
      <c r="J104" s="276" t="str">
        <f>IF('８-1'!L118&lt;&gt;"",'８-1'!L118,"")</f>
        <v/>
      </c>
      <c r="K104" s="243" t="str">
        <f>IF('８-1'!M118&lt;&gt;"",'８-1'!M118,"")</f>
        <v/>
      </c>
    </row>
    <row r="105" spans="1:11" x14ac:dyDescent="0.45">
      <c r="A105" s="106"/>
      <c r="B105" s="616"/>
      <c r="C105" s="628"/>
      <c r="D105" s="636"/>
      <c r="E105" s="553"/>
      <c r="F105" s="639"/>
      <c r="G105" s="252" t="str">
        <f>IF('８-1'!I119&lt;&gt;"",'８-1'!I119,"")</f>
        <v/>
      </c>
      <c r="H105" s="253" t="str">
        <f>IF('８-1'!J119&lt;&gt;"",'８-1'!J119,"")</f>
        <v/>
      </c>
      <c r="I105" s="243" t="str">
        <f>IF('８-1'!K119&lt;&gt;"",'８-1'!K119,"")</f>
        <v/>
      </c>
      <c r="J105" s="276" t="str">
        <f>IF('８-1'!L119&lt;&gt;"",'８-1'!L119,"")</f>
        <v/>
      </c>
      <c r="K105" s="243" t="str">
        <f>IF('８-1'!M119&lt;&gt;"",'８-1'!M119,"")</f>
        <v/>
      </c>
    </row>
    <row r="106" spans="1:11" x14ac:dyDescent="0.45">
      <c r="A106" s="106"/>
      <c r="B106" s="616"/>
      <c r="C106" s="628"/>
      <c r="D106" s="636"/>
      <c r="E106" s="553"/>
      <c r="F106" s="639"/>
      <c r="G106" s="252" t="str">
        <f>IF('８-1'!I120&lt;&gt;"",'８-1'!I120,"")</f>
        <v/>
      </c>
      <c r="H106" s="253" t="str">
        <f>IF('８-1'!J120&lt;&gt;"",'８-1'!J120,"")</f>
        <v/>
      </c>
      <c r="I106" s="243" t="str">
        <f>IF('８-1'!K120&lt;&gt;"",'８-1'!K120,"")</f>
        <v/>
      </c>
      <c r="J106" s="276" t="str">
        <f>IF('８-1'!L120&lt;&gt;"",'８-1'!L120,"")</f>
        <v/>
      </c>
      <c r="K106" s="243" t="str">
        <f>IF('８-1'!M120&lt;&gt;"",'８-1'!M120,"")</f>
        <v/>
      </c>
    </row>
    <row r="107" spans="1:11" x14ac:dyDescent="0.45">
      <c r="A107" s="106"/>
      <c r="B107" s="616"/>
      <c r="C107" s="628"/>
      <c r="D107" s="636"/>
      <c r="E107" s="553"/>
      <c r="F107" s="639"/>
      <c r="G107" s="252" t="str">
        <f>IF('８-1'!I121&lt;&gt;"",'８-1'!I121,"")</f>
        <v/>
      </c>
      <c r="H107" s="253" t="str">
        <f>IF('８-1'!J121&lt;&gt;"",'８-1'!J121,"")</f>
        <v/>
      </c>
      <c r="I107" s="243" t="str">
        <f>IF('８-1'!K121&lt;&gt;"",'８-1'!K121,"")</f>
        <v/>
      </c>
      <c r="J107" s="276" t="str">
        <f>IF('８-1'!L121&lt;&gt;"",'８-1'!L121,"")</f>
        <v/>
      </c>
      <c r="K107" s="243" t="str">
        <f>IF('８-1'!M121&lt;&gt;"",'８-1'!M121,"")</f>
        <v/>
      </c>
    </row>
    <row r="108" spans="1:11" ht="15.6" thickBot="1" x14ac:dyDescent="0.5">
      <c r="A108" s="106"/>
      <c r="B108" s="617"/>
      <c r="C108" s="629"/>
      <c r="D108" s="637"/>
      <c r="E108" s="554"/>
      <c r="F108" s="640"/>
      <c r="G108" s="254" t="str">
        <f>IF('８-1'!I122&lt;&gt;"",'８-1'!I122,"")</f>
        <v/>
      </c>
      <c r="H108" s="255" t="str">
        <f>IF('８-1'!J122&lt;&gt;"",'８-1'!J122,"")</f>
        <v/>
      </c>
      <c r="I108" s="247" t="str">
        <f>IF('８-1'!K122&lt;&gt;"",'８-1'!K122,"")</f>
        <v/>
      </c>
      <c r="J108" s="277" t="str">
        <f>IF('８-1'!L122&lt;&gt;"",'８-1'!L122,"")</f>
        <v/>
      </c>
      <c r="K108" s="247" t="str">
        <f>IF('８-1'!M122&lt;&gt;"",'８-1'!M122,"")</f>
        <v/>
      </c>
    </row>
    <row r="109" spans="1:11" x14ac:dyDescent="0.45">
      <c r="A109" s="106"/>
      <c r="B109" s="615" t="str">
        <f>IF(C109&lt;&gt;"",6,"")</f>
        <v/>
      </c>
      <c r="C109" s="627" t="str">
        <f>IF('1'!D18&lt;&gt;"",'1'!D18,"")</f>
        <v/>
      </c>
      <c r="D109" s="635" t="str">
        <f>IF('3'!G43="[選択]","","【A】"&amp;'3'!G43&amp;"（"&amp;'3'!H44&amp;"）"&amp;CHAR(10))&amp;IF('3'!I43="[選択]","","【B】"&amp;'3'!I43&amp;"（"&amp;'3'!J44&amp;"）"&amp;CHAR(10))&amp;IF('3'!K43="実施済","【C】"&amp;'3'!K43&amp;"（"&amp;'3'!L44&amp;"）"&amp;CHAR(10),"")&amp;IF('3'!M43="実施済","【D】"&amp;'3'!M43&amp;"（"&amp;'3'!N44&amp;"）"&amp;CHAR(10),"")</f>
        <v/>
      </c>
      <c r="E109" s="552" t="str">
        <f>IF('4'!G44="[選択]","","【a】"&amp;'4'!G44&amp;"（"&amp;'4'!H45&amp;"）"&amp;CHAR(10))&amp;IF('4'!I44="[選択]","","【b】"&amp;'4'!I44&amp;"（"&amp;'4'!J45&amp;"）"&amp;CHAR(10))&amp;IF('4'!K44="[選択]","","【c】"&amp;'4'!K44&amp;"（"&amp;'4'!L45&amp;"）"&amp;CHAR(10))&amp;IF('4'!M44="[選択]","","【d】"&amp;'4'!M44&amp;"（"&amp;'4'!N45&amp;"）"&amp;CHAR(10))&amp;IF('4'!O44="[選択]","","【e】"&amp;'4'!O44&amp;"（"&amp;'4'!P45&amp;"）"&amp;CHAR(10))&amp;IF('4'!Q44="[選択]","","【f】"&amp;'4'!Q44&amp;"（"&amp;'4'!R45&amp;"）"&amp;CHAR(10))&amp;IF('4'!S44="[選択]","","【g】"&amp;'4'!S44&amp;"（"&amp;'4'!T45&amp;"）"&amp;CHAR(10))&amp;IF('4'!U44="[選択]","","【h】"&amp;'4'!U44&amp;"（"&amp;'4'!V45&amp;"）")</f>
        <v/>
      </c>
      <c r="F109" s="638" t="str">
        <f>'4'!X44</f>
        <v>[選択]</v>
      </c>
      <c r="G109" s="250" t="str">
        <f>IF('８-1'!I123&lt;&gt;"",'８-1'!I123,"")</f>
        <v/>
      </c>
      <c r="H109" s="251" t="str">
        <f>IF('８-1'!J123&lt;&gt;"",'８-1'!J123,"")</f>
        <v/>
      </c>
      <c r="I109" s="236" t="str">
        <f>IF('８-1'!K123&lt;&gt;"",'８-1'!K123,"")</f>
        <v/>
      </c>
      <c r="J109" s="275" t="str">
        <f>IF('８-1'!L123&lt;&gt;"",'８-1'!L123,"")</f>
        <v/>
      </c>
      <c r="K109" s="236" t="str">
        <f>IF('８-1'!M123&lt;&gt;"",'８-1'!M123,"")</f>
        <v/>
      </c>
    </row>
    <row r="110" spans="1:11" x14ac:dyDescent="0.45">
      <c r="A110" s="106"/>
      <c r="B110" s="616"/>
      <c r="C110" s="628"/>
      <c r="D110" s="636"/>
      <c r="E110" s="553"/>
      <c r="F110" s="639"/>
      <c r="G110" s="252" t="str">
        <f>IF('８-1'!I124&lt;&gt;"",'８-1'!I124,"")</f>
        <v/>
      </c>
      <c r="H110" s="253" t="str">
        <f>IF('８-1'!J124&lt;&gt;"",'８-1'!J124,"")</f>
        <v/>
      </c>
      <c r="I110" s="243" t="str">
        <f>IF('８-1'!K124&lt;&gt;"",'８-1'!K124,"")</f>
        <v/>
      </c>
      <c r="J110" s="276" t="str">
        <f>IF('８-1'!L124&lt;&gt;"",'８-1'!L124,"")</f>
        <v/>
      </c>
      <c r="K110" s="243" t="str">
        <f>IF('８-1'!M124&lt;&gt;"",'８-1'!M124,"")</f>
        <v/>
      </c>
    </row>
    <row r="111" spans="1:11" x14ac:dyDescent="0.45">
      <c r="A111" s="106"/>
      <c r="B111" s="616"/>
      <c r="C111" s="628"/>
      <c r="D111" s="636"/>
      <c r="E111" s="553"/>
      <c r="F111" s="639"/>
      <c r="G111" s="252" t="str">
        <f>IF('８-1'!I125&lt;&gt;"",'８-1'!I125,"")</f>
        <v/>
      </c>
      <c r="H111" s="253" t="str">
        <f>IF('８-1'!J125&lt;&gt;"",'８-1'!J125,"")</f>
        <v/>
      </c>
      <c r="I111" s="243" t="str">
        <f>IF('８-1'!K125&lt;&gt;"",'８-1'!K125,"")</f>
        <v/>
      </c>
      <c r="J111" s="276" t="str">
        <f>IF('８-1'!L125&lt;&gt;"",'８-1'!L125,"")</f>
        <v/>
      </c>
      <c r="K111" s="243" t="str">
        <f>IF('８-1'!M125&lt;&gt;"",'８-1'!M125,"")</f>
        <v/>
      </c>
    </row>
    <row r="112" spans="1:11" x14ac:dyDescent="0.45">
      <c r="A112" s="106"/>
      <c r="B112" s="616"/>
      <c r="C112" s="628"/>
      <c r="D112" s="636"/>
      <c r="E112" s="553"/>
      <c r="F112" s="639"/>
      <c r="G112" s="252" t="str">
        <f>IF('８-1'!I126&lt;&gt;"",'８-1'!I126,"")</f>
        <v/>
      </c>
      <c r="H112" s="253" t="str">
        <f>IF('８-1'!J126&lt;&gt;"",'８-1'!J126,"")</f>
        <v/>
      </c>
      <c r="I112" s="243" t="str">
        <f>IF('８-1'!K126&lt;&gt;"",'８-1'!K126,"")</f>
        <v/>
      </c>
      <c r="J112" s="276" t="str">
        <f>IF('８-1'!L126&lt;&gt;"",'８-1'!L126,"")</f>
        <v/>
      </c>
      <c r="K112" s="243" t="str">
        <f>IF('８-1'!M126&lt;&gt;"",'８-1'!M126,"")</f>
        <v/>
      </c>
    </row>
    <row r="113" spans="1:11" x14ac:dyDescent="0.45">
      <c r="A113" s="106"/>
      <c r="B113" s="616"/>
      <c r="C113" s="628"/>
      <c r="D113" s="636"/>
      <c r="E113" s="553"/>
      <c r="F113" s="639"/>
      <c r="G113" s="252" t="str">
        <f>IF('８-1'!I127&lt;&gt;"",'８-1'!I127,"")</f>
        <v/>
      </c>
      <c r="H113" s="253" t="str">
        <f>IF('８-1'!J127&lt;&gt;"",'８-1'!J127,"")</f>
        <v/>
      </c>
      <c r="I113" s="243" t="str">
        <f>IF('８-1'!K127&lt;&gt;"",'８-1'!K127,"")</f>
        <v/>
      </c>
      <c r="J113" s="276" t="str">
        <f>IF('８-1'!L127&lt;&gt;"",'８-1'!L127,"")</f>
        <v/>
      </c>
      <c r="K113" s="243" t="str">
        <f>IF('８-1'!M127&lt;&gt;"",'８-1'!M127,"")</f>
        <v/>
      </c>
    </row>
    <row r="114" spans="1:11" x14ac:dyDescent="0.45">
      <c r="A114" s="106"/>
      <c r="B114" s="616"/>
      <c r="C114" s="628"/>
      <c r="D114" s="636"/>
      <c r="E114" s="553"/>
      <c r="F114" s="639"/>
      <c r="G114" s="252" t="str">
        <f>IF('８-1'!I128&lt;&gt;"",'８-1'!I128,"")</f>
        <v/>
      </c>
      <c r="H114" s="253" t="str">
        <f>IF('８-1'!J128&lt;&gt;"",'８-1'!J128,"")</f>
        <v/>
      </c>
      <c r="I114" s="243" t="str">
        <f>IF('８-1'!K128&lt;&gt;"",'８-1'!K128,"")</f>
        <v/>
      </c>
      <c r="J114" s="276" t="str">
        <f>IF('８-1'!L128&lt;&gt;"",'８-1'!L128,"")</f>
        <v/>
      </c>
      <c r="K114" s="243" t="str">
        <f>IF('８-1'!M128&lt;&gt;"",'８-1'!M128,"")</f>
        <v/>
      </c>
    </row>
    <row r="115" spans="1:11" x14ac:dyDescent="0.45">
      <c r="A115" s="106"/>
      <c r="B115" s="616"/>
      <c r="C115" s="628"/>
      <c r="D115" s="636"/>
      <c r="E115" s="553"/>
      <c r="F115" s="639"/>
      <c r="G115" s="252" t="str">
        <f>IF('８-1'!I129&lt;&gt;"",'８-1'!I129,"")</f>
        <v/>
      </c>
      <c r="H115" s="253" t="str">
        <f>IF('８-1'!J129&lt;&gt;"",'８-1'!J129,"")</f>
        <v/>
      </c>
      <c r="I115" s="243" t="str">
        <f>IF('８-1'!K129&lt;&gt;"",'８-1'!K129,"")</f>
        <v/>
      </c>
      <c r="J115" s="276" t="str">
        <f>IF('８-1'!L129&lt;&gt;"",'８-1'!L129,"")</f>
        <v/>
      </c>
      <c r="K115" s="243" t="str">
        <f>IF('８-1'!M129&lt;&gt;"",'８-1'!M129,"")</f>
        <v/>
      </c>
    </row>
    <row r="116" spans="1:11" x14ac:dyDescent="0.45">
      <c r="A116" s="106"/>
      <c r="B116" s="616"/>
      <c r="C116" s="628"/>
      <c r="D116" s="636"/>
      <c r="E116" s="553"/>
      <c r="F116" s="639"/>
      <c r="G116" s="252" t="str">
        <f>IF('８-1'!I130&lt;&gt;"",'８-1'!I130,"")</f>
        <v/>
      </c>
      <c r="H116" s="253" t="str">
        <f>IF('８-1'!J130&lt;&gt;"",'８-1'!J130,"")</f>
        <v/>
      </c>
      <c r="I116" s="243" t="str">
        <f>IF('８-1'!K130&lt;&gt;"",'８-1'!K130,"")</f>
        <v/>
      </c>
      <c r="J116" s="276" t="str">
        <f>IF('８-1'!L130&lt;&gt;"",'８-1'!L130,"")</f>
        <v/>
      </c>
      <c r="K116" s="243" t="str">
        <f>IF('８-1'!M130&lt;&gt;"",'８-1'!M130,"")</f>
        <v/>
      </c>
    </row>
    <row r="117" spans="1:11" x14ac:dyDescent="0.45">
      <c r="A117" s="106"/>
      <c r="B117" s="616"/>
      <c r="C117" s="628"/>
      <c r="D117" s="636"/>
      <c r="E117" s="553"/>
      <c r="F117" s="639"/>
      <c r="G117" s="252" t="str">
        <f>IF('８-1'!I131&lt;&gt;"",'８-1'!I131,"")</f>
        <v/>
      </c>
      <c r="H117" s="253" t="str">
        <f>IF('８-1'!J131&lt;&gt;"",'８-1'!J131,"")</f>
        <v/>
      </c>
      <c r="I117" s="243" t="str">
        <f>IF('８-1'!K131&lt;&gt;"",'８-1'!K131,"")</f>
        <v/>
      </c>
      <c r="J117" s="276" t="str">
        <f>IF('８-1'!L131&lt;&gt;"",'８-1'!L131,"")</f>
        <v/>
      </c>
      <c r="K117" s="243" t="str">
        <f>IF('８-1'!M131&lt;&gt;"",'８-1'!M131,"")</f>
        <v/>
      </c>
    </row>
    <row r="118" spans="1:11" x14ac:dyDescent="0.45">
      <c r="A118" s="106"/>
      <c r="B118" s="616"/>
      <c r="C118" s="628"/>
      <c r="D118" s="636"/>
      <c r="E118" s="553"/>
      <c r="F118" s="639"/>
      <c r="G118" s="252" t="str">
        <f>IF('８-1'!I132&lt;&gt;"",'８-1'!I132,"")</f>
        <v/>
      </c>
      <c r="H118" s="253" t="str">
        <f>IF('８-1'!J132&lt;&gt;"",'８-1'!J132,"")</f>
        <v/>
      </c>
      <c r="I118" s="243" t="str">
        <f>IF('８-1'!K132&lt;&gt;"",'８-1'!K132,"")</f>
        <v/>
      </c>
      <c r="J118" s="276" t="str">
        <f>IF('８-1'!L132&lt;&gt;"",'８-1'!L132,"")</f>
        <v/>
      </c>
      <c r="K118" s="243" t="str">
        <f>IF('８-1'!M132&lt;&gt;"",'８-1'!M132,"")</f>
        <v/>
      </c>
    </row>
    <row r="119" spans="1:11" x14ac:dyDescent="0.45">
      <c r="A119" s="106"/>
      <c r="B119" s="616"/>
      <c r="C119" s="628"/>
      <c r="D119" s="636"/>
      <c r="E119" s="553"/>
      <c r="F119" s="639"/>
      <c r="G119" s="252" t="str">
        <f>IF('８-1'!I133&lt;&gt;"",'８-1'!I133,"")</f>
        <v/>
      </c>
      <c r="H119" s="253" t="str">
        <f>IF('８-1'!J133&lt;&gt;"",'８-1'!J133,"")</f>
        <v/>
      </c>
      <c r="I119" s="243" t="str">
        <f>IF('８-1'!K133&lt;&gt;"",'８-1'!K133,"")</f>
        <v/>
      </c>
      <c r="J119" s="276" t="str">
        <f>IF('８-1'!L133&lt;&gt;"",'８-1'!L133,"")</f>
        <v/>
      </c>
      <c r="K119" s="243" t="str">
        <f>IF('８-1'!M133&lt;&gt;"",'８-1'!M133,"")</f>
        <v/>
      </c>
    </row>
    <row r="120" spans="1:11" x14ac:dyDescent="0.45">
      <c r="A120" s="106"/>
      <c r="B120" s="616"/>
      <c r="C120" s="628"/>
      <c r="D120" s="636"/>
      <c r="E120" s="553"/>
      <c r="F120" s="639"/>
      <c r="G120" s="252" t="str">
        <f>IF('８-1'!I134&lt;&gt;"",'８-1'!I134,"")</f>
        <v/>
      </c>
      <c r="H120" s="253" t="str">
        <f>IF('８-1'!J134&lt;&gt;"",'８-1'!J134,"")</f>
        <v/>
      </c>
      <c r="I120" s="243" t="str">
        <f>IF('８-1'!K134&lt;&gt;"",'８-1'!K134,"")</f>
        <v/>
      </c>
      <c r="J120" s="276" t="str">
        <f>IF('８-1'!L134&lt;&gt;"",'８-1'!L134,"")</f>
        <v/>
      </c>
      <c r="K120" s="243" t="str">
        <f>IF('８-1'!M134&lt;&gt;"",'８-1'!M134,"")</f>
        <v/>
      </c>
    </row>
    <row r="121" spans="1:11" x14ac:dyDescent="0.45">
      <c r="A121" s="106"/>
      <c r="B121" s="616"/>
      <c r="C121" s="628"/>
      <c r="D121" s="636"/>
      <c r="E121" s="553"/>
      <c r="F121" s="639"/>
      <c r="G121" s="252" t="str">
        <f>IF('８-1'!I135&lt;&gt;"",'８-1'!I135,"")</f>
        <v/>
      </c>
      <c r="H121" s="253" t="str">
        <f>IF('８-1'!J135&lt;&gt;"",'８-1'!J135,"")</f>
        <v/>
      </c>
      <c r="I121" s="243" t="str">
        <f>IF('８-1'!K135&lt;&gt;"",'８-1'!K135,"")</f>
        <v/>
      </c>
      <c r="J121" s="276" t="str">
        <f>IF('８-1'!L135&lt;&gt;"",'８-1'!L135,"")</f>
        <v/>
      </c>
      <c r="K121" s="243" t="str">
        <f>IF('８-1'!M135&lt;&gt;"",'８-1'!M135,"")</f>
        <v/>
      </c>
    </row>
    <row r="122" spans="1:11" x14ac:dyDescent="0.45">
      <c r="A122" s="106"/>
      <c r="B122" s="616"/>
      <c r="C122" s="628"/>
      <c r="D122" s="636"/>
      <c r="E122" s="553"/>
      <c r="F122" s="639"/>
      <c r="G122" s="252" t="str">
        <f>IF('８-1'!I136&lt;&gt;"",'８-1'!I136,"")</f>
        <v/>
      </c>
      <c r="H122" s="253" t="str">
        <f>IF('８-1'!J136&lt;&gt;"",'８-1'!J136,"")</f>
        <v/>
      </c>
      <c r="I122" s="243" t="str">
        <f>IF('８-1'!K136&lt;&gt;"",'８-1'!K136,"")</f>
        <v/>
      </c>
      <c r="J122" s="276" t="str">
        <f>IF('８-1'!L136&lt;&gt;"",'８-1'!L136,"")</f>
        <v/>
      </c>
      <c r="K122" s="243" t="str">
        <f>IF('８-1'!M136&lt;&gt;"",'８-1'!M136,"")</f>
        <v/>
      </c>
    </row>
    <row r="123" spans="1:11" x14ac:dyDescent="0.45">
      <c r="A123" s="106"/>
      <c r="B123" s="616"/>
      <c r="C123" s="628"/>
      <c r="D123" s="636"/>
      <c r="E123" s="553"/>
      <c r="F123" s="639"/>
      <c r="G123" s="252" t="str">
        <f>IF('８-1'!I137&lt;&gt;"",'８-1'!I137,"")</f>
        <v/>
      </c>
      <c r="H123" s="253" t="str">
        <f>IF('８-1'!J137&lt;&gt;"",'８-1'!J137,"")</f>
        <v/>
      </c>
      <c r="I123" s="243" t="str">
        <f>IF('８-1'!K137&lt;&gt;"",'８-1'!K137,"")</f>
        <v/>
      </c>
      <c r="J123" s="276" t="str">
        <f>IF('８-1'!L137&lt;&gt;"",'８-1'!L137,"")</f>
        <v/>
      </c>
      <c r="K123" s="243" t="str">
        <f>IF('８-1'!M137&lt;&gt;"",'８-1'!M137,"")</f>
        <v/>
      </c>
    </row>
    <row r="124" spans="1:11" x14ac:dyDescent="0.45">
      <c r="A124" s="106"/>
      <c r="B124" s="616"/>
      <c r="C124" s="628"/>
      <c r="D124" s="636"/>
      <c r="E124" s="553"/>
      <c r="F124" s="639"/>
      <c r="G124" s="252" t="str">
        <f>IF('８-1'!I138&lt;&gt;"",'８-1'!I138,"")</f>
        <v/>
      </c>
      <c r="H124" s="253" t="str">
        <f>IF('８-1'!J138&lt;&gt;"",'８-1'!J138,"")</f>
        <v/>
      </c>
      <c r="I124" s="243" t="str">
        <f>IF('８-1'!K138&lt;&gt;"",'８-1'!K138,"")</f>
        <v/>
      </c>
      <c r="J124" s="276" t="str">
        <f>IF('８-1'!L138&lt;&gt;"",'８-1'!L138,"")</f>
        <v/>
      </c>
      <c r="K124" s="243" t="str">
        <f>IF('８-1'!M138&lt;&gt;"",'８-1'!M138,"")</f>
        <v/>
      </c>
    </row>
    <row r="125" spans="1:11" x14ac:dyDescent="0.45">
      <c r="A125" s="106"/>
      <c r="B125" s="616"/>
      <c r="C125" s="628"/>
      <c r="D125" s="636"/>
      <c r="E125" s="553"/>
      <c r="F125" s="639"/>
      <c r="G125" s="252" t="str">
        <f>IF('８-1'!I139&lt;&gt;"",'８-1'!I139,"")</f>
        <v/>
      </c>
      <c r="H125" s="253" t="str">
        <f>IF('８-1'!J139&lt;&gt;"",'８-1'!J139,"")</f>
        <v/>
      </c>
      <c r="I125" s="243" t="str">
        <f>IF('８-1'!K139&lt;&gt;"",'８-1'!K139,"")</f>
        <v/>
      </c>
      <c r="J125" s="276" t="str">
        <f>IF('８-1'!L139&lt;&gt;"",'８-1'!L139,"")</f>
        <v/>
      </c>
      <c r="K125" s="243" t="str">
        <f>IF('８-1'!M139&lt;&gt;"",'８-1'!M139,"")</f>
        <v/>
      </c>
    </row>
    <row r="126" spans="1:11" x14ac:dyDescent="0.45">
      <c r="A126" s="106"/>
      <c r="B126" s="616"/>
      <c r="C126" s="628"/>
      <c r="D126" s="636"/>
      <c r="E126" s="553"/>
      <c r="F126" s="639"/>
      <c r="G126" s="252" t="str">
        <f>IF('８-1'!I140&lt;&gt;"",'８-1'!I140,"")</f>
        <v/>
      </c>
      <c r="H126" s="253" t="str">
        <f>IF('８-1'!J140&lt;&gt;"",'８-1'!J140,"")</f>
        <v/>
      </c>
      <c r="I126" s="243" t="str">
        <f>IF('８-1'!K140&lt;&gt;"",'８-1'!K140,"")</f>
        <v/>
      </c>
      <c r="J126" s="276" t="str">
        <f>IF('８-1'!L140&lt;&gt;"",'８-1'!L140,"")</f>
        <v/>
      </c>
      <c r="K126" s="243" t="str">
        <f>IF('８-1'!M140&lt;&gt;"",'８-1'!M140,"")</f>
        <v/>
      </c>
    </row>
    <row r="127" spans="1:11" x14ac:dyDescent="0.45">
      <c r="A127" s="106"/>
      <c r="B127" s="616"/>
      <c r="C127" s="628"/>
      <c r="D127" s="636"/>
      <c r="E127" s="553"/>
      <c r="F127" s="639"/>
      <c r="G127" s="252" t="str">
        <f>IF('８-1'!I141&lt;&gt;"",'８-1'!I141,"")</f>
        <v/>
      </c>
      <c r="H127" s="253" t="str">
        <f>IF('８-1'!J141&lt;&gt;"",'８-1'!J141,"")</f>
        <v/>
      </c>
      <c r="I127" s="243" t="str">
        <f>IF('８-1'!K141&lt;&gt;"",'８-1'!K141,"")</f>
        <v/>
      </c>
      <c r="J127" s="276" t="str">
        <f>IF('８-1'!L141&lt;&gt;"",'８-1'!L141,"")</f>
        <v/>
      </c>
      <c r="K127" s="243" t="str">
        <f>IF('８-1'!M141&lt;&gt;"",'８-1'!M141,"")</f>
        <v/>
      </c>
    </row>
    <row r="128" spans="1:11" x14ac:dyDescent="0.45">
      <c r="A128" s="106"/>
      <c r="B128" s="616"/>
      <c r="C128" s="628"/>
      <c r="D128" s="636"/>
      <c r="E128" s="553"/>
      <c r="F128" s="639"/>
      <c r="G128" s="252" t="str">
        <f>IF('８-1'!I142&lt;&gt;"",'８-1'!I142,"")</f>
        <v/>
      </c>
      <c r="H128" s="253" t="str">
        <f>IF('８-1'!J142&lt;&gt;"",'８-1'!J142,"")</f>
        <v/>
      </c>
      <c r="I128" s="243" t="str">
        <f>IF('８-1'!K142&lt;&gt;"",'８-1'!K142,"")</f>
        <v/>
      </c>
      <c r="J128" s="276" t="str">
        <f>IF('８-1'!L142&lt;&gt;"",'８-1'!L142,"")</f>
        <v/>
      </c>
      <c r="K128" s="243" t="str">
        <f>IF('８-1'!M142&lt;&gt;"",'８-1'!M142,"")</f>
        <v/>
      </c>
    </row>
    <row r="129" spans="1:11" ht="15.6" thickBot="1" x14ac:dyDescent="0.5">
      <c r="A129" s="106"/>
      <c r="B129" s="617"/>
      <c r="C129" s="629"/>
      <c r="D129" s="637"/>
      <c r="E129" s="554"/>
      <c r="F129" s="640"/>
      <c r="G129" s="254" t="str">
        <f>IF('８-1'!I143&lt;&gt;"",'８-1'!I143,"")</f>
        <v/>
      </c>
      <c r="H129" s="255" t="str">
        <f>IF('８-1'!J143&lt;&gt;"",'８-1'!J143,"")</f>
        <v/>
      </c>
      <c r="I129" s="247" t="str">
        <f>IF('８-1'!K143&lt;&gt;"",'８-1'!K143,"")</f>
        <v/>
      </c>
      <c r="J129" s="277" t="str">
        <f>IF('８-1'!L143&lt;&gt;"",'８-1'!L143,"")</f>
        <v/>
      </c>
      <c r="K129" s="247" t="str">
        <f>IF('８-1'!M143&lt;&gt;"",'８-1'!M143,"")</f>
        <v/>
      </c>
    </row>
    <row r="130" spans="1:11" x14ac:dyDescent="0.45">
      <c r="A130" s="106"/>
      <c r="B130" s="615" t="str">
        <f>IF(C130&lt;&gt;"",7,"")</f>
        <v/>
      </c>
      <c r="C130" s="627" t="str">
        <f>IF('1'!D19&lt;&gt;"",'1'!D114,"")</f>
        <v/>
      </c>
      <c r="D130" s="635" t="str">
        <f>IF('3'!G48="[選択]","","【A】"&amp;'3'!G48&amp;"（"&amp;'3'!H49&amp;"）"&amp;CHAR(10))&amp;IF('3'!I48="[選択]","","【B】"&amp;'3'!I48&amp;"（"&amp;'3'!J49&amp;"）"&amp;CHAR(10))&amp;IF('3'!K48="実施済","【C】"&amp;'3'!K48&amp;"（"&amp;'3'!L49&amp;"）"&amp;CHAR(10),"")&amp;IF('3'!M48="実施済","【D】"&amp;'3'!M48&amp;"（"&amp;'3'!N49&amp;"）"&amp;CHAR(10),"")</f>
        <v/>
      </c>
      <c r="E130" s="552" t="str">
        <f>IF('4'!G49="[選択]","","【a】"&amp;'4'!G49&amp;"（"&amp;'4'!H50&amp;"）"&amp;CHAR(10))&amp;IF('4'!I49="[選択]","","【b】"&amp;'4'!I49&amp;"（"&amp;'4'!J50&amp;"）"&amp;CHAR(10))&amp;IF('4'!K49="[選択]","","【c】"&amp;'4'!K49&amp;"（"&amp;'4'!L50&amp;"）"&amp;CHAR(10))&amp;IF('4'!M49="[選択]","","【d】"&amp;'4'!M49&amp;"（"&amp;'4'!N50&amp;"）"&amp;CHAR(10))&amp;IF('4'!O49="[選択]","","【e】"&amp;'4'!O49&amp;"（"&amp;'4'!P50&amp;"）"&amp;CHAR(10))&amp;IF('4'!Q49="[選択]","","【f】"&amp;'4'!Q49&amp;"（"&amp;'4'!R50&amp;"）"&amp;CHAR(10))&amp;IF('4'!S49="[選択]","","【g】"&amp;'4'!S49&amp;"（"&amp;'4'!T50&amp;"）"&amp;CHAR(10))&amp;IF('4'!U49="[選択]","","【h】"&amp;'4'!U49&amp;"（"&amp;'4'!V50&amp;"）")</f>
        <v/>
      </c>
      <c r="F130" s="638" t="str">
        <f>'4'!X49</f>
        <v>[選択]</v>
      </c>
      <c r="G130" s="250" t="str">
        <f>IF('８-1'!I144&lt;&gt;"",'８-1'!I144,"")</f>
        <v/>
      </c>
      <c r="H130" s="251" t="str">
        <f>IF('８-1'!J144&lt;&gt;"",'８-1'!J144,"")</f>
        <v/>
      </c>
      <c r="I130" s="236" t="str">
        <f>IF('８-1'!K144&lt;&gt;"",'８-1'!K144,"")</f>
        <v/>
      </c>
      <c r="J130" s="275" t="str">
        <f>IF('８-1'!L144&lt;&gt;"",'８-1'!L144,"")</f>
        <v/>
      </c>
      <c r="K130" s="236" t="str">
        <f>IF('８-1'!M144&lt;&gt;"",'８-1'!M144,"")</f>
        <v/>
      </c>
    </row>
    <row r="131" spans="1:11" x14ac:dyDescent="0.45">
      <c r="A131" s="106"/>
      <c r="B131" s="616"/>
      <c r="C131" s="628"/>
      <c r="D131" s="636"/>
      <c r="E131" s="553"/>
      <c r="F131" s="639"/>
      <c r="G131" s="252" t="str">
        <f>IF('８-1'!I145&lt;&gt;"",'８-1'!I145,"")</f>
        <v/>
      </c>
      <c r="H131" s="253" t="str">
        <f>IF('８-1'!J145&lt;&gt;"",'８-1'!J145,"")</f>
        <v/>
      </c>
      <c r="I131" s="243" t="str">
        <f>IF('８-1'!K145&lt;&gt;"",'８-1'!K145,"")</f>
        <v/>
      </c>
      <c r="J131" s="276" t="str">
        <f>IF('８-1'!L145&lt;&gt;"",'８-1'!L145,"")</f>
        <v/>
      </c>
      <c r="K131" s="243" t="str">
        <f>IF('８-1'!M145&lt;&gt;"",'８-1'!M145,"")</f>
        <v/>
      </c>
    </row>
    <row r="132" spans="1:11" x14ac:dyDescent="0.45">
      <c r="A132" s="106"/>
      <c r="B132" s="616"/>
      <c r="C132" s="628"/>
      <c r="D132" s="636"/>
      <c r="E132" s="553"/>
      <c r="F132" s="639"/>
      <c r="G132" s="252" t="str">
        <f>IF('８-1'!I146&lt;&gt;"",'８-1'!I146,"")</f>
        <v/>
      </c>
      <c r="H132" s="253" t="str">
        <f>IF('８-1'!J146&lt;&gt;"",'８-1'!J146,"")</f>
        <v/>
      </c>
      <c r="I132" s="243" t="str">
        <f>IF('８-1'!K146&lt;&gt;"",'８-1'!K146,"")</f>
        <v/>
      </c>
      <c r="J132" s="276" t="str">
        <f>IF('８-1'!L146&lt;&gt;"",'８-1'!L146,"")</f>
        <v/>
      </c>
      <c r="K132" s="243" t="str">
        <f>IF('８-1'!M146&lt;&gt;"",'８-1'!M146,"")</f>
        <v/>
      </c>
    </row>
    <row r="133" spans="1:11" x14ac:dyDescent="0.45">
      <c r="A133" s="106"/>
      <c r="B133" s="616"/>
      <c r="C133" s="628"/>
      <c r="D133" s="636"/>
      <c r="E133" s="553"/>
      <c r="F133" s="639"/>
      <c r="G133" s="252" t="str">
        <f>IF('８-1'!I147&lt;&gt;"",'８-1'!I147,"")</f>
        <v/>
      </c>
      <c r="H133" s="253" t="str">
        <f>IF('８-1'!J147&lt;&gt;"",'８-1'!J147,"")</f>
        <v/>
      </c>
      <c r="I133" s="243" t="str">
        <f>IF('８-1'!K147&lt;&gt;"",'８-1'!K147,"")</f>
        <v/>
      </c>
      <c r="J133" s="276" t="str">
        <f>IF('８-1'!L147&lt;&gt;"",'８-1'!L147,"")</f>
        <v/>
      </c>
      <c r="K133" s="243" t="str">
        <f>IF('８-1'!M147&lt;&gt;"",'８-1'!M147,"")</f>
        <v/>
      </c>
    </row>
    <row r="134" spans="1:11" x14ac:dyDescent="0.45">
      <c r="A134" s="106"/>
      <c r="B134" s="616"/>
      <c r="C134" s="628"/>
      <c r="D134" s="636"/>
      <c r="E134" s="553"/>
      <c r="F134" s="639"/>
      <c r="G134" s="252" t="str">
        <f>IF('８-1'!I148&lt;&gt;"",'８-1'!I148,"")</f>
        <v/>
      </c>
      <c r="H134" s="253" t="str">
        <f>IF('８-1'!J148&lt;&gt;"",'８-1'!J148,"")</f>
        <v/>
      </c>
      <c r="I134" s="243" t="str">
        <f>IF('８-1'!K148&lt;&gt;"",'８-1'!K148,"")</f>
        <v/>
      </c>
      <c r="J134" s="276" t="str">
        <f>IF('８-1'!L148&lt;&gt;"",'８-1'!L148,"")</f>
        <v/>
      </c>
      <c r="K134" s="243" t="str">
        <f>IF('８-1'!M148&lt;&gt;"",'８-1'!M148,"")</f>
        <v/>
      </c>
    </row>
    <row r="135" spans="1:11" x14ac:dyDescent="0.45">
      <c r="A135" s="106"/>
      <c r="B135" s="616"/>
      <c r="C135" s="628"/>
      <c r="D135" s="636"/>
      <c r="E135" s="553"/>
      <c r="F135" s="639"/>
      <c r="G135" s="252" t="str">
        <f>IF('８-1'!I149&lt;&gt;"",'８-1'!I149,"")</f>
        <v/>
      </c>
      <c r="H135" s="253" t="str">
        <f>IF('８-1'!J149&lt;&gt;"",'８-1'!J149,"")</f>
        <v/>
      </c>
      <c r="I135" s="243" t="str">
        <f>IF('８-1'!K149&lt;&gt;"",'８-1'!K149,"")</f>
        <v/>
      </c>
      <c r="J135" s="276" t="str">
        <f>IF('８-1'!L149&lt;&gt;"",'８-1'!L149,"")</f>
        <v/>
      </c>
      <c r="K135" s="243" t="str">
        <f>IF('８-1'!M149&lt;&gt;"",'８-1'!M149,"")</f>
        <v/>
      </c>
    </row>
    <row r="136" spans="1:11" x14ac:dyDescent="0.45">
      <c r="A136" s="106"/>
      <c r="B136" s="616"/>
      <c r="C136" s="628"/>
      <c r="D136" s="636"/>
      <c r="E136" s="553"/>
      <c r="F136" s="639"/>
      <c r="G136" s="252" t="str">
        <f>IF('８-1'!I150&lt;&gt;"",'８-1'!I150,"")</f>
        <v/>
      </c>
      <c r="H136" s="253" t="str">
        <f>IF('８-1'!J150&lt;&gt;"",'８-1'!J150,"")</f>
        <v/>
      </c>
      <c r="I136" s="243" t="str">
        <f>IF('８-1'!K150&lt;&gt;"",'８-1'!K150,"")</f>
        <v/>
      </c>
      <c r="J136" s="276" t="str">
        <f>IF('８-1'!L150&lt;&gt;"",'８-1'!L150,"")</f>
        <v/>
      </c>
      <c r="K136" s="243" t="str">
        <f>IF('８-1'!M150&lt;&gt;"",'８-1'!M150,"")</f>
        <v/>
      </c>
    </row>
    <row r="137" spans="1:11" x14ac:dyDescent="0.45">
      <c r="A137" s="106"/>
      <c r="B137" s="616"/>
      <c r="C137" s="628"/>
      <c r="D137" s="636"/>
      <c r="E137" s="553"/>
      <c r="F137" s="639"/>
      <c r="G137" s="252" t="str">
        <f>IF('８-1'!I151&lt;&gt;"",'８-1'!I151,"")</f>
        <v/>
      </c>
      <c r="H137" s="253" t="str">
        <f>IF('８-1'!J151&lt;&gt;"",'８-1'!J151,"")</f>
        <v/>
      </c>
      <c r="I137" s="243" t="str">
        <f>IF('８-1'!K151&lt;&gt;"",'８-1'!K151,"")</f>
        <v/>
      </c>
      <c r="J137" s="276" t="str">
        <f>IF('８-1'!L151&lt;&gt;"",'８-1'!L151,"")</f>
        <v/>
      </c>
      <c r="K137" s="243" t="str">
        <f>IF('８-1'!M151&lt;&gt;"",'８-1'!M151,"")</f>
        <v/>
      </c>
    </row>
    <row r="138" spans="1:11" x14ac:dyDescent="0.45">
      <c r="A138" s="106"/>
      <c r="B138" s="616"/>
      <c r="C138" s="628"/>
      <c r="D138" s="636"/>
      <c r="E138" s="553"/>
      <c r="F138" s="639"/>
      <c r="G138" s="252" t="str">
        <f>IF('８-1'!I152&lt;&gt;"",'８-1'!I152,"")</f>
        <v/>
      </c>
      <c r="H138" s="253" t="str">
        <f>IF('８-1'!J152&lt;&gt;"",'８-1'!J152,"")</f>
        <v/>
      </c>
      <c r="I138" s="243" t="str">
        <f>IF('８-1'!K152&lt;&gt;"",'８-1'!K152,"")</f>
        <v/>
      </c>
      <c r="J138" s="276" t="str">
        <f>IF('８-1'!L152&lt;&gt;"",'８-1'!L152,"")</f>
        <v/>
      </c>
      <c r="K138" s="243" t="str">
        <f>IF('８-1'!M152&lt;&gt;"",'８-1'!M152,"")</f>
        <v/>
      </c>
    </row>
    <row r="139" spans="1:11" x14ac:dyDescent="0.45">
      <c r="A139" s="106"/>
      <c r="B139" s="616"/>
      <c r="C139" s="628"/>
      <c r="D139" s="636"/>
      <c r="E139" s="553"/>
      <c r="F139" s="639"/>
      <c r="G139" s="252" t="str">
        <f>IF('８-1'!I153&lt;&gt;"",'８-1'!I153,"")</f>
        <v/>
      </c>
      <c r="H139" s="253" t="str">
        <f>IF('８-1'!J153&lt;&gt;"",'８-1'!J153,"")</f>
        <v/>
      </c>
      <c r="I139" s="243" t="str">
        <f>IF('８-1'!K153&lt;&gt;"",'８-1'!K153,"")</f>
        <v/>
      </c>
      <c r="J139" s="276" t="str">
        <f>IF('８-1'!L153&lt;&gt;"",'８-1'!L153,"")</f>
        <v/>
      </c>
      <c r="K139" s="243" t="str">
        <f>IF('８-1'!M153&lt;&gt;"",'８-1'!M153,"")</f>
        <v/>
      </c>
    </row>
    <row r="140" spans="1:11" x14ac:dyDescent="0.45">
      <c r="A140" s="106"/>
      <c r="B140" s="616"/>
      <c r="C140" s="628"/>
      <c r="D140" s="636"/>
      <c r="E140" s="553"/>
      <c r="F140" s="639"/>
      <c r="G140" s="252" t="str">
        <f>IF('８-1'!I154&lt;&gt;"",'８-1'!I154,"")</f>
        <v/>
      </c>
      <c r="H140" s="253" t="str">
        <f>IF('８-1'!J154&lt;&gt;"",'８-1'!J154,"")</f>
        <v/>
      </c>
      <c r="I140" s="243" t="str">
        <f>IF('８-1'!K154&lt;&gt;"",'８-1'!K154,"")</f>
        <v/>
      </c>
      <c r="J140" s="276" t="str">
        <f>IF('８-1'!L154&lt;&gt;"",'８-1'!L154,"")</f>
        <v/>
      </c>
      <c r="K140" s="243" t="str">
        <f>IF('８-1'!M154&lt;&gt;"",'８-1'!M154,"")</f>
        <v/>
      </c>
    </row>
    <row r="141" spans="1:11" x14ac:dyDescent="0.45">
      <c r="A141" s="106"/>
      <c r="B141" s="616"/>
      <c r="C141" s="628"/>
      <c r="D141" s="636"/>
      <c r="E141" s="553"/>
      <c r="F141" s="639"/>
      <c r="G141" s="252" t="str">
        <f>IF('８-1'!I155&lt;&gt;"",'８-1'!I155,"")</f>
        <v/>
      </c>
      <c r="H141" s="253" t="str">
        <f>IF('８-1'!J155&lt;&gt;"",'８-1'!J155,"")</f>
        <v/>
      </c>
      <c r="I141" s="243" t="str">
        <f>IF('８-1'!K155&lt;&gt;"",'８-1'!K155,"")</f>
        <v/>
      </c>
      <c r="J141" s="276" t="str">
        <f>IF('８-1'!L155&lt;&gt;"",'８-1'!L155,"")</f>
        <v/>
      </c>
      <c r="K141" s="243" t="str">
        <f>IF('８-1'!M155&lt;&gt;"",'８-1'!M155,"")</f>
        <v/>
      </c>
    </row>
    <row r="142" spans="1:11" x14ac:dyDescent="0.45">
      <c r="A142" s="106"/>
      <c r="B142" s="616"/>
      <c r="C142" s="628"/>
      <c r="D142" s="636"/>
      <c r="E142" s="553"/>
      <c r="F142" s="639"/>
      <c r="G142" s="252" t="str">
        <f>IF('８-1'!I156&lt;&gt;"",'８-1'!I156,"")</f>
        <v/>
      </c>
      <c r="H142" s="253" t="str">
        <f>IF('８-1'!J156&lt;&gt;"",'８-1'!J156,"")</f>
        <v/>
      </c>
      <c r="I142" s="243" t="str">
        <f>IF('８-1'!K156&lt;&gt;"",'８-1'!K156,"")</f>
        <v/>
      </c>
      <c r="J142" s="276" t="str">
        <f>IF('８-1'!L156&lt;&gt;"",'８-1'!L156,"")</f>
        <v/>
      </c>
      <c r="K142" s="243" t="str">
        <f>IF('８-1'!M156&lt;&gt;"",'８-1'!M156,"")</f>
        <v/>
      </c>
    </row>
    <row r="143" spans="1:11" x14ac:dyDescent="0.45">
      <c r="A143" s="106"/>
      <c r="B143" s="616"/>
      <c r="C143" s="628"/>
      <c r="D143" s="636"/>
      <c r="E143" s="553"/>
      <c r="F143" s="639"/>
      <c r="G143" s="252" t="str">
        <f>IF('８-1'!I157&lt;&gt;"",'８-1'!I157,"")</f>
        <v/>
      </c>
      <c r="H143" s="253" t="str">
        <f>IF('８-1'!J157&lt;&gt;"",'８-1'!J157,"")</f>
        <v/>
      </c>
      <c r="I143" s="243" t="str">
        <f>IF('８-1'!K157&lt;&gt;"",'８-1'!K157,"")</f>
        <v/>
      </c>
      <c r="J143" s="276" t="str">
        <f>IF('８-1'!L157&lt;&gt;"",'８-1'!L157,"")</f>
        <v/>
      </c>
      <c r="K143" s="243" t="str">
        <f>IF('８-1'!M157&lt;&gt;"",'８-1'!M157,"")</f>
        <v/>
      </c>
    </row>
    <row r="144" spans="1:11" x14ac:dyDescent="0.45">
      <c r="A144" s="106"/>
      <c r="B144" s="616"/>
      <c r="C144" s="628"/>
      <c r="D144" s="636"/>
      <c r="E144" s="553"/>
      <c r="F144" s="639"/>
      <c r="G144" s="252" t="str">
        <f>IF('８-1'!I158&lt;&gt;"",'８-1'!I158,"")</f>
        <v/>
      </c>
      <c r="H144" s="253" t="str">
        <f>IF('８-1'!J158&lt;&gt;"",'８-1'!J158,"")</f>
        <v/>
      </c>
      <c r="I144" s="243" t="str">
        <f>IF('８-1'!K158&lt;&gt;"",'８-1'!K158,"")</f>
        <v/>
      </c>
      <c r="J144" s="276" t="str">
        <f>IF('８-1'!L158&lt;&gt;"",'８-1'!L158,"")</f>
        <v/>
      </c>
      <c r="K144" s="243" t="str">
        <f>IF('８-1'!M158&lt;&gt;"",'８-1'!M158,"")</f>
        <v/>
      </c>
    </row>
    <row r="145" spans="1:11" x14ac:dyDescent="0.45">
      <c r="A145" s="106"/>
      <c r="B145" s="616"/>
      <c r="C145" s="628"/>
      <c r="D145" s="636"/>
      <c r="E145" s="553"/>
      <c r="F145" s="639"/>
      <c r="G145" s="252" t="str">
        <f>IF('８-1'!I159&lt;&gt;"",'８-1'!I159,"")</f>
        <v/>
      </c>
      <c r="H145" s="253" t="str">
        <f>IF('８-1'!J159&lt;&gt;"",'８-1'!J159,"")</f>
        <v/>
      </c>
      <c r="I145" s="243" t="str">
        <f>IF('８-1'!K159&lt;&gt;"",'８-1'!K159,"")</f>
        <v/>
      </c>
      <c r="J145" s="276" t="str">
        <f>IF('８-1'!L159&lt;&gt;"",'８-1'!L159,"")</f>
        <v/>
      </c>
      <c r="K145" s="243" t="str">
        <f>IF('８-1'!M159&lt;&gt;"",'８-1'!M159,"")</f>
        <v/>
      </c>
    </row>
    <row r="146" spans="1:11" x14ac:dyDescent="0.45">
      <c r="A146" s="106"/>
      <c r="B146" s="616"/>
      <c r="C146" s="628"/>
      <c r="D146" s="636"/>
      <c r="E146" s="553"/>
      <c r="F146" s="639"/>
      <c r="G146" s="252" t="str">
        <f>IF('８-1'!I160&lt;&gt;"",'８-1'!I160,"")</f>
        <v/>
      </c>
      <c r="H146" s="253" t="str">
        <f>IF('８-1'!J160&lt;&gt;"",'８-1'!J160,"")</f>
        <v/>
      </c>
      <c r="I146" s="243" t="str">
        <f>IF('８-1'!K160&lt;&gt;"",'８-1'!K160,"")</f>
        <v/>
      </c>
      <c r="J146" s="276" t="str">
        <f>IF('８-1'!L160&lt;&gt;"",'８-1'!L160,"")</f>
        <v/>
      </c>
      <c r="K146" s="243" t="str">
        <f>IF('８-1'!M160&lt;&gt;"",'８-1'!M160,"")</f>
        <v/>
      </c>
    </row>
    <row r="147" spans="1:11" x14ac:dyDescent="0.45">
      <c r="A147" s="106"/>
      <c r="B147" s="616"/>
      <c r="C147" s="628"/>
      <c r="D147" s="636"/>
      <c r="E147" s="553"/>
      <c r="F147" s="639"/>
      <c r="G147" s="252" t="str">
        <f>IF('８-1'!I161&lt;&gt;"",'８-1'!I161,"")</f>
        <v/>
      </c>
      <c r="H147" s="253" t="str">
        <f>IF('８-1'!J161&lt;&gt;"",'８-1'!J161,"")</f>
        <v/>
      </c>
      <c r="I147" s="243" t="str">
        <f>IF('８-1'!K161&lt;&gt;"",'８-1'!K161,"")</f>
        <v/>
      </c>
      <c r="J147" s="276" t="str">
        <f>IF('８-1'!L161&lt;&gt;"",'８-1'!L161,"")</f>
        <v/>
      </c>
      <c r="K147" s="243" t="str">
        <f>IF('８-1'!M161&lt;&gt;"",'８-1'!M161,"")</f>
        <v/>
      </c>
    </row>
    <row r="148" spans="1:11" x14ac:dyDescent="0.45">
      <c r="A148" s="106"/>
      <c r="B148" s="616"/>
      <c r="C148" s="628"/>
      <c r="D148" s="636"/>
      <c r="E148" s="553"/>
      <c r="F148" s="639"/>
      <c r="G148" s="252" t="str">
        <f>IF('８-1'!I162&lt;&gt;"",'８-1'!I162,"")</f>
        <v/>
      </c>
      <c r="H148" s="253" t="str">
        <f>IF('８-1'!J162&lt;&gt;"",'８-1'!J162,"")</f>
        <v/>
      </c>
      <c r="I148" s="243" t="str">
        <f>IF('８-1'!K162&lt;&gt;"",'８-1'!K162,"")</f>
        <v/>
      </c>
      <c r="J148" s="276" t="str">
        <f>IF('８-1'!L162&lt;&gt;"",'８-1'!L162,"")</f>
        <v/>
      </c>
      <c r="K148" s="243" t="str">
        <f>IF('８-1'!M162&lt;&gt;"",'８-1'!M162,"")</f>
        <v/>
      </c>
    </row>
    <row r="149" spans="1:11" x14ac:dyDescent="0.45">
      <c r="A149" s="106"/>
      <c r="B149" s="616"/>
      <c r="C149" s="628"/>
      <c r="D149" s="636"/>
      <c r="E149" s="553"/>
      <c r="F149" s="639"/>
      <c r="G149" s="252" t="str">
        <f>IF('８-1'!I163&lt;&gt;"",'８-1'!I163,"")</f>
        <v/>
      </c>
      <c r="H149" s="253" t="str">
        <f>IF('８-1'!J163&lt;&gt;"",'８-1'!J163,"")</f>
        <v/>
      </c>
      <c r="I149" s="243" t="str">
        <f>IF('８-1'!K163&lt;&gt;"",'８-1'!K163,"")</f>
        <v/>
      </c>
      <c r="J149" s="276" t="str">
        <f>IF('８-1'!L163&lt;&gt;"",'８-1'!L163,"")</f>
        <v/>
      </c>
      <c r="K149" s="243" t="str">
        <f>IF('８-1'!M163&lt;&gt;"",'８-1'!M163,"")</f>
        <v/>
      </c>
    </row>
    <row r="150" spans="1:11" ht="15.6" thickBot="1" x14ac:dyDescent="0.5">
      <c r="A150" s="106"/>
      <c r="B150" s="617"/>
      <c r="C150" s="629"/>
      <c r="D150" s="637"/>
      <c r="E150" s="554"/>
      <c r="F150" s="640"/>
      <c r="G150" s="254" t="str">
        <f>IF('８-1'!I164&lt;&gt;"",'８-1'!I164,"")</f>
        <v/>
      </c>
      <c r="H150" s="255" t="str">
        <f>IF('８-1'!J164&lt;&gt;"",'８-1'!J164,"")</f>
        <v/>
      </c>
      <c r="I150" s="247" t="str">
        <f>IF('８-1'!K164&lt;&gt;"",'８-1'!K164,"")</f>
        <v/>
      </c>
      <c r="J150" s="277" t="str">
        <f>IF('８-1'!L164&lt;&gt;"",'８-1'!L164,"")</f>
        <v/>
      </c>
      <c r="K150" s="247" t="str">
        <f>IF('８-1'!M164&lt;&gt;"",'８-1'!M164,"")</f>
        <v/>
      </c>
    </row>
    <row r="151" spans="1:11" x14ac:dyDescent="0.45">
      <c r="A151" s="106"/>
      <c r="B151" s="615" t="str">
        <f>IF(C151&lt;&gt;"",8,"")</f>
        <v/>
      </c>
      <c r="C151" s="627" t="str">
        <f>IF('1'!D20&lt;&gt;"",'1'!D20,"")</f>
        <v/>
      </c>
      <c r="D151" s="635" t="str">
        <f>IF('3'!G53="[選択]","","【A】"&amp;'3'!G53&amp;"（"&amp;'3'!H54&amp;"）"&amp;CHAR(10))&amp;IF('3'!I53="[選択]","","【B】"&amp;'3'!I53&amp;"（"&amp;'3'!J54&amp;"）"&amp;CHAR(10))&amp;IF('3'!K53="実施済","【C】"&amp;'3'!K53&amp;"（"&amp;'3'!L54&amp;"）"&amp;CHAR(10),"")&amp;IF('3'!M53="実施済","【D】"&amp;'3'!M53&amp;"（"&amp;'3'!N54&amp;"）"&amp;CHAR(10),"")</f>
        <v/>
      </c>
      <c r="E151" s="552" t="str">
        <f>IF('4'!G54="[選択]","","【a】"&amp;'4'!G54&amp;"（"&amp;'4'!H55&amp;"）"&amp;CHAR(10))&amp;IF('4'!I54="[選択]","","【b】"&amp;'4'!I54&amp;"（"&amp;'4'!J55&amp;"）"&amp;CHAR(10))&amp;IF('4'!K54="[選択]","","【c】"&amp;'4'!K54&amp;"（"&amp;'4'!L55&amp;"）"&amp;CHAR(10))&amp;IF('4'!M54="[選択]","","【d】"&amp;'4'!M54&amp;"（"&amp;'4'!N55&amp;"）"&amp;CHAR(10))&amp;IF('4'!O54="[選択]","","【e】"&amp;'4'!O54&amp;"（"&amp;'4'!P55&amp;"）"&amp;CHAR(10))&amp;IF('4'!Q54="[選択]","","【f】"&amp;'4'!Q54&amp;"（"&amp;'4'!R55&amp;"）"&amp;CHAR(10))&amp;IF('4'!S54="[選択]","","【g】"&amp;'4'!S54&amp;"（"&amp;'4'!T55&amp;"）"&amp;CHAR(10))&amp;IF('4'!U54="[選択]","","【h】"&amp;'4'!U54&amp;"（"&amp;'4'!V55&amp;"）")</f>
        <v/>
      </c>
      <c r="F151" s="638" t="str">
        <f>'4'!X54</f>
        <v>[選択]</v>
      </c>
      <c r="G151" s="250" t="str">
        <f>IF('８-1'!I165&lt;&gt;"",'８-1'!I165,"")</f>
        <v/>
      </c>
      <c r="H151" s="251" t="str">
        <f>IF('８-1'!J165&lt;&gt;"",'８-1'!J165,"")</f>
        <v/>
      </c>
      <c r="I151" s="236" t="str">
        <f>IF('８-1'!K165&lt;&gt;"",'８-1'!K165,"")</f>
        <v/>
      </c>
      <c r="J151" s="275" t="str">
        <f>IF('８-1'!L165&lt;&gt;"",'８-1'!L165,"")</f>
        <v/>
      </c>
      <c r="K151" s="236" t="str">
        <f>IF('８-1'!M165&lt;&gt;"",'８-1'!M165,"")</f>
        <v/>
      </c>
    </row>
    <row r="152" spans="1:11" x14ac:dyDescent="0.45">
      <c r="A152" s="106"/>
      <c r="B152" s="616"/>
      <c r="C152" s="628"/>
      <c r="D152" s="636"/>
      <c r="E152" s="553"/>
      <c r="F152" s="639"/>
      <c r="G152" s="252" t="str">
        <f>IF('８-1'!I166&lt;&gt;"",'８-1'!I166,"")</f>
        <v/>
      </c>
      <c r="H152" s="253" t="str">
        <f>IF('８-1'!J166&lt;&gt;"",'８-1'!J166,"")</f>
        <v/>
      </c>
      <c r="I152" s="243" t="str">
        <f>IF('８-1'!K166&lt;&gt;"",'８-1'!K166,"")</f>
        <v/>
      </c>
      <c r="J152" s="276" t="str">
        <f>IF('８-1'!L166&lt;&gt;"",'８-1'!L166,"")</f>
        <v/>
      </c>
      <c r="K152" s="243" t="str">
        <f>IF('８-1'!M166&lt;&gt;"",'８-1'!M166,"")</f>
        <v/>
      </c>
    </row>
    <row r="153" spans="1:11" x14ac:dyDescent="0.45">
      <c r="A153" s="106"/>
      <c r="B153" s="616"/>
      <c r="C153" s="628"/>
      <c r="D153" s="636"/>
      <c r="E153" s="553"/>
      <c r="F153" s="639"/>
      <c r="G153" s="252" t="str">
        <f>IF('８-1'!I167&lt;&gt;"",'８-1'!I167,"")</f>
        <v/>
      </c>
      <c r="H153" s="253" t="str">
        <f>IF('８-1'!J167&lt;&gt;"",'８-1'!J167,"")</f>
        <v/>
      </c>
      <c r="I153" s="243" t="str">
        <f>IF('８-1'!K167&lt;&gt;"",'８-1'!K167,"")</f>
        <v/>
      </c>
      <c r="J153" s="276" t="str">
        <f>IF('８-1'!L167&lt;&gt;"",'８-1'!L167,"")</f>
        <v/>
      </c>
      <c r="K153" s="243" t="str">
        <f>IF('８-1'!M167&lt;&gt;"",'８-1'!M167,"")</f>
        <v/>
      </c>
    </row>
    <row r="154" spans="1:11" x14ac:dyDescent="0.45">
      <c r="A154" s="106"/>
      <c r="B154" s="616"/>
      <c r="C154" s="628"/>
      <c r="D154" s="636"/>
      <c r="E154" s="553"/>
      <c r="F154" s="639"/>
      <c r="G154" s="252" t="str">
        <f>IF('８-1'!I168&lt;&gt;"",'８-1'!I168,"")</f>
        <v/>
      </c>
      <c r="H154" s="253" t="str">
        <f>IF('８-1'!J168&lt;&gt;"",'８-1'!J168,"")</f>
        <v/>
      </c>
      <c r="I154" s="243" t="str">
        <f>IF('８-1'!K168&lt;&gt;"",'８-1'!K168,"")</f>
        <v/>
      </c>
      <c r="J154" s="276" t="str">
        <f>IF('８-1'!L168&lt;&gt;"",'８-1'!L168,"")</f>
        <v/>
      </c>
      <c r="K154" s="243" t="str">
        <f>IF('８-1'!M168&lt;&gt;"",'８-1'!M168,"")</f>
        <v/>
      </c>
    </row>
    <row r="155" spans="1:11" x14ac:dyDescent="0.45">
      <c r="A155" s="106"/>
      <c r="B155" s="616"/>
      <c r="C155" s="628"/>
      <c r="D155" s="636"/>
      <c r="E155" s="553"/>
      <c r="F155" s="639"/>
      <c r="G155" s="252" t="str">
        <f>IF('８-1'!I169&lt;&gt;"",'８-1'!I169,"")</f>
        <v/>
      </c>
      <c r="H155" s="253" t="str">
        <f>IF('８-1'!J169&lt;&gt;"",'８-1'!J169,"")</f>
        <v/>
      </c>
      <c r="I155" s="243" t="str">
        <f>IF('８-1'!K169&lt;&gt;"",'８-1'!K169,"")</f>
        <v/>
      </c>
      <c r="J155" s="276" t="str">
        <f>IF('８-1'!L169&lt;&gt;"",'８-1'!L169,"")</f>
        <v/>
      </c>
      <c r="K155" s="243" t="str">
        <f>IF('８-1'!M169&lt;&gt;"",'８-1'!M169,"")</f>
        <v/>
      </c>
    </row>
    <row r="156" spans="1:11" x14ac:dyDescent="0.45">
      <c r="A156" s="106"/>
      <c r="B156" s="616"/>
      <c r="C156" s="628"/>
      <c r="D156" s="636"/>
      <c r="E156" s="553"/>
      <c r="F156" s="639"/>
      <c r="G156" s="252" t="str">
        <f>IF('８-1'!I170&lt;&gt;"",'８-1'!I170,"")</f>
        <v/>
      </c>
      <c r="H156" s="253" t="str">
        <f>IF('８-1'!J170&lt;&gt;"",'８-1'!J170,"")</f>
        <v/>
      </c>
      <c r="I156" s="243" t="str">
        <f>IF('８-1'!K170&lt;&gt;"",'８-1'!K170,"")</f>
        <v/>
      </c>
      <c r="J156" s="276" t="str">
        <f>IF('８-1'!L170&lt;&gt;"",'８-1'!L170,"")</f>
        <v/>
      </c>
      <c r="K156" s="243" t="str">
        <f>IF('８-1'!M170&lt;&gt;"",'８-1'!M170,"")</f>
        <v/>
      </c>
    </row>
    <row r="157" spans="1:11" x14ac:dyDescent="0.45">
      <c r="A157" s="106"/>
      <c r="B157" s="616"/>
      <c r="C157" s="628"/>
      <c r="D157" s="636"/>
      <c r="E157" s="553"/>
      <c r="F157" s="639"/>
      <c r="G157" s="252" t="str">
        <f>IF('８-1'!I171&lt;&gt;"",'８-1'!I171,"")</f>
        <v/>
      </c>
      <c r="H157" s="253" t="str">
        <f>IF('８-1'!J171&lt;&gt;"",'８-1'!J171,"")</f>
        <v/>
      </c>
      <c r="I157" s="243" t="str">
        <f>IF('８-1'!K171&lt;&gt;"",'８-1'!K171,"")</f>
        <v/>
      </c>
      <c r="J157" s="276" t="str">
        <f>IF('８-1'!L171&lt;&gt;"",'８-1'!L171,"")</f>
        <v/>
      </c>
      <c r="K157" s="243" t="str">
        <f>IF('８-1'!M171&lt;&gt;"",'８-1'!M171,"")</f>
        <v/>
      </c>
    </row>
    <row r="158" spans="1:11" x14ac:dyDescent="0.45">
      <c r="A158" s="106"/>
      <c r="B158" s="616"/>
      <c r="C158" s="628"/>
      <c r="D158" s="636"/>
      <c r="E158" s="553"/>
      <c r="F158" s="639"/>
      <c r="G158" s="252" t="str">
        <f>IF('８-1'!I172&lt;&gt;"",'８-1'!I172,"")</f>
        <v/>
      </c>
      <c r="H158" s="253" t="str">
        <f>IF('８-1'!J172&lt;&gt;"",'８-1'!J172,"")</f>
        <v/>
      </c>
      <c r="I158" s="243" t="str">
        <f>IF('８-1'!K172&lt;&gt;"",'８-1'!K172,"")</f>
        <v/>
      </c>
      <c r="J158" s="276" t="str">
        <f>IF('８-1'!L172&lt;&gt;"",'８-1'!L172,"")</f>
        <v/>
      </c>
      <c r="K158" s="243" t="str">
        <f>IF('８-1'!M172&lt;&gt;"",'８-1'!M172,"")</f>
        <v/>
      </c>
    </row>
    <row r="159" spans="1:11" x14ac:dyDescent="0.45">
      <c r="A159" s="106"/>
      <c r="B159" s="616"/>
      <c r="C159" s="628"/>
      <c r="D159" s="636"/>
      <c r="E159" s="553"/>
      <c r="F159" s="639"/>
      <c r="G159" s="252" t="str">
        <f>IF('８-1'!I173&lt;&gt;"",'８-1'!I173,"")</f>
        <v/>
      </c>
      <c r="H159" s="253" t="str">
        <f>IF('８-1'!J173&lt;&gt;"",'８-1'!J173,"")</f>
        <v/>
      </c>
      <c r="I159" s="243" t="str">
        <f>IF('８-1'!K173&lt;&gt;"",'８-1'!K173,"")</f>
        <v/>
      </c>
      <c r="J159" s="276" t="str">
        <f>IF('８-1'!L173&lt;&gt;"",'８-1'!L173,"")</f>
        <v/>
      </c>
      <c r="K159" s="243" t="str">
        <f>IF('８-1'!M173&lt;&gt;"",'８-1'!M173,"")</f>
        <v/>
      </c>
    </row>
    <row r="160" spans="1:11" x14ac:dyDescent="0.45">
      <c r="A160" s="106"/>
      <c r="B160" s="616"/>
      <c r="C160" s="628"/>
      <c r="D160" s="636"/>
      <c r="E160" s="553"/>
      <c r="F160" s="639"/>
      <c r="G160" s="252" t="str">
        <f>IF('８-1'!I174&lt;&gt;"",'８-1'!I174,"")</f>
        <v/>
      </c>
      <c r="H160" s="253" t="str">
        <f>IF('８-1'!J174&lt;&gt;"",'８-1'!J174,"")</f>
        <v/>
      </c>
      <c r="I160" s="243" t="str">
        <f>IF('８-1'!K174&lt;&gt;"",'８-1'!K174,"")</f>
        <v/>
      </c>
      <c r="J160" s="276" t="str">
        <f>IF('８-1'!L174&lt;&gt;"",'８-1'!L174,"")</f>
        <v/>
      </c>
      <c r="K160" s="243" t="str">
        <f>IF('８-1'!M174&lt;&gt;"",'８-1'!M174,"")</f>
        <v/>
      </c>
    </row>
    <row r="161" spans="1:11" x14ac:dyDescent="0.45">
      <c r="A161" s="106"/>
      <c r="B161" s="616"/>
      <c r="C161" s="628"/>
      <c r="D161" s="636"/>
      <c r="E161" s="553"/>
      <c r="F161" s="639"/>
      <c r="G161" s="252" t="str">
        <f>IF('８-1'!I175&lt;&gt;"",'８-1'!I175,"")</f>
        <v/>
      </c>
      <c r="H161" s="253" t="str">
        <f>IF('８-1'!J175&lt;&gt;"",'８-1'!J175,"")</f>
        <v/>
      </c>
      <c r="I161" s="243" t="str">
        <f>IF('８-1'!K175&lt;&gt;"",'８-1'!K175,"")</f>
        <v/>
      </c>
      <c r="J161" s="276" t="str">
        <f>IF('８-1'!L175&lt;&gt;"",'８-1'!L175,"")</f>
        <v/>
      </c>
      <c r="K161" s="243" t="str">
        <f>IF('８-1'!M175&lt;&gt;"",'８-1'!M175,"")</f>
        <v/>
      </c>
    </row>
    <row r="162" spans="1:11" x14ac:dyDescent="0.45">
      <c r="A162" s="106"/>
      <c r="B162" s="616"/>
      <c r="C162" s="628"/>
      <c r="D162" s="636"/>
      <c r="E162" s="553"/>
      <c r="F162" s="639"/>
      <c r="G162" s="252" t="str">
        <f>IF('８-1'!I176&lt;&gt;"",'８-1'!I176,"")</f>
        <v/>
      </c>
      <c r="H162" s="253" t="str">
        <f>IF('８-1'!J176&lt;&gt;"",'８-1'!J176,"")</f>
        <v/>
      </c>
      <c r="I162" s="243" t="str">
        <f>IF('８-1'!K176&lt;&gt;"",'８-1'!K176,"")</f>
        <v/>
      </c>
      <c r="J162" s="276" t="str">
        <f>IF('８-1'!L176&lt;&gt;"",'８-1'!L176,"")</f>
        <v/>
      </c>
      <c r="K162" s="243" t="str">
        <f>IF('８-1'!M176&lt;&gt;"",'８-1'!M176,"")</f>
        <v/>
      </c>
    </row>
    <row r="163" spans="1:11" x14ac:dyDescent="0.45">
      <c r="A163" s="106"/>
      <c r="B163" s="616"/>
      <c r="C163" s="628"/>
      <c r="D163" s="636"/>
      <c r="E163" s="553"/>
      <c r="F163" s="639"/>
      <c r="G163" s="252" t="str">
        <f>IF('８-1'!I177&lt;&gt;"",'８-1'!I177,"")</f>
        <v/>
      </c>
      <c r="H163" s="253" t="str">
        <f>IF('８-1'!J177&lt;&gt;"",'８-1'!J177,"")</f>
        <v/>
      </c>
      <c r="I163" s="243" t="str">
        <f>IF('８-1'!K177&lt;&gt;"",'８-1'!K177,"")</f>
        <v/>
      </c>
      <c r="J163" s="276" t="str">
        <f>IF('８-1'!L177&lt;&gt;"",'８-1'!L177,"")</f>
        <v/>
      </c>
      <c r="K163" s="243" t="str">
        <f>IF('８-1'!M177&lt;&gt;"",'８-1'!M177,"")</f>
        <v/>
      </c>
    </row>
    <row r="164" spans="1:11" x14ac:dyDescent="0.45">
      <c r="A164" s="106"/>
      <c r="B164" s="616"/>
      <c r="C164" s="628"/>
      <c r="D164" s="636"/>
      <c r="E164" s="553"/>
      <c r="F164" s="639"/>
      <c r="G164" s="252" t="str">
        <f>IF('８-1'!I178&lt;&gt;"",'８-1'!I178,"")</f>
        <v/>
      </c>
      <c r="H164" s="253" t="str">
        <f>IF('８-1'!J178&lt;&gt;"",'８-1'!J178,"")</f>
        <v/>
      </c>
      <c r="I164" s="243" t="str">
        <f>IF('８-1'!K178&lt;&gt;"",'８-1'!K178,"")</f>
        <v/>
      </c>
      <c r="J164" s="276" t="str">
        <f>IF('８-1'!L178&lt;&gt;"",'８-1'!L178,"")</f>
        <v/>
      </c>
      <c r="K164" s="243" t="str">
        <f>IF('８-1'!M178&lt;&gt;"",'８-1'!M178,"")</f>
        <v/>
      </c>
    </row>
    <row r="165" spans="1:11" x14ac:dyDescent="0.45">
      <c r="A165" s="106"/>
      <c r="B165" s="616"/>
      <c r="C165" s="628"/>
      <c r="D165" s="636"/>
      <c r="E165" s="553"/>
      <c r="F165" s="639"/>
      <c r="G165" s="252" t="str">
        <f>IF('８-1'!I179&lt;&gt;"",'８-1'!I179,"")</f>
        <v/>
      </c>
      <c r="H165" s="253" t="str">
        <f>IF('８-1'!J179&lt;&gt;"",'８-1'!J179,"")</f>
        <v/>
      </c>
      <c r="I165" s="243" t="str">
        <f>IF('８-1'!K179&lt;&gt;"",'８-1'!K179,"")</f>
        <v/>
      </c>
      <c r="J165" s="276" t="str">
        <f>IF('８-1'!L179&lt;&gt;"",'８-1'!L179,"")</f>
        <v/>
      </c>
      <c r="K165" s="243" t="str">
        <f>IF('８-1'!M179&lt;&gt;"",'８-1'!M179,"")</f>
        <v/>
      </c>
    </row>
    <row r="166" spans="1:11" x14ac:dyDescent="0.45">
      <c r="A166" s="106"/>
      <c r="B166" s="616"/>
      <c r="C166" s="628"/>
      <c r="D166" s="636"/>
      <c r="E166" s="553"/>
      <c r="F166" s="639"/>
      <c r="G166" s="252" t="str">
        <f>IF('８-1'!I180&lt;&gt;"",'８-1'!I180,"")</f>
        <v/>
      </c>
      <c r="H166" s="253" t="str">
        <f>IF('８-1'!J180&lt;&gt;"",'８-1'!J180,"")</f>
        <v/>
      </c>
      <c r="I166" s="243" t="str">
        <f>IF('８-1'!K180&lt;&gt;"",'８-1'!K180,"")</f>
        <v/>
      </c>
      <c r="J166" s="276" t="str">
        <f>IF('８-1'!L180&lt;&gt;"",'８-1'!L180,"")</f>
        <v/>
      </c>
      <c r="K166" s="243" t="str">
        <f>IF('８-1'!M180&lt;&gt;"",'８-1'!M180,"")</f>
        <v/>
      </c>
    </row>
    <row r="167" spans="1:11" x14ac:dyDescent="0.45">
      <c r="A167" s="106"/>
      <c r="B167" s="616"/>
      <c r="C167" s="628"/>
      <c r="D167" s="636"/>
      <c r="E167" s="553"/>
      <c r="F167" s="639"/>
      <c r="G167" s="252" t="str">
        <f>IF('８-1'!I181&lt;&gt;"",'８-1'!I181,"")</f>
        <v/>
      </c>
      <c r="H167" s="253" t="str">
        <f>IF('８-1'!J181&lt;&gt;"",'８-1'!J181,"")</f>
        <v/>
      </c>
      <c r="I167" s="243" t="str">
        <f>IF('８-1'!K181&lt;&gt;"",'８-1'!K181,"")</f>
        <v/>
      </c>
      <c r="J167" s="276" t="str">
        <f>IF('８-1'!L181&lt;&gt;"",'８-1'!L181,"")</f>
        <v/>
      </c>
      <c r="K167" s="243" t="str">
        <f>IF('８-1'!M181&lt;&gt;"",'８-1'!M181,"")</f>
        <v/>
      </c>
    </row>
    <row r="168" spans="1:11" x14ac:dyDescent="0.45">
      <c r="A168" s="106"/>
      <c r="B168" s="616"/>
      <c r="C168" s="628"/>
      <c r="D168" s="636"/>
      <c r="E168" s="553"/>
      <c r="F168" s="639"/>
      <c r="G168" s="252" t="str">
        <f>IF('８-1'!I182&lt;&gt;"",'８-1'!I182,"")</f>
        <v/>
      </c>
      <c r="H168" s="253" t="str">
        <f>IF('８-1'!J182&lt;&gt;"",'８-1'!J182,"")</f>
        <v/>
      </c>
      <c r="I168" s="243" t="str">
        <f>IF('８-1'!K182&lt;&gt;"",'８-1'!K182,"")</f>
        <v/>
      </c>
      <c r="J168" s="276" t="str">
        <f>IF('８-1'!L182&lt;&gt;"",'８-1'!L182,"")</f>
        <v/>
      </c>
      <c r="K168" s="243" t="str">
        <f>IF('８-1'!M182&lt;&gt;"",'８-1'!M182,"")</f>
        <v/>
      </c>
    </row>
    <row r="169" spans="1:11" x14ac:dyDescent="0.45">
      <c r="A169" s="106"/>
      <c r="B169" s="616"/>
      <c r="C169" s="628"/>
      <c r="D169" s="636"/>
      <c r="E169" s="553"/>
      <c r="F169" s="639"/>
      <c r="G169" s="252" t="str">
        <f>IF('８-1'!I183&lt;&gt;"",'８-1'!I183,"")</f>
        <v/>
      </c>
      <c r="H169" s="253" t="str">
        <f>IF('８-1'!J183&lt;&gt;"",'８-1'!J183,"")</f>
        <v/>
      </c>
      <c r="I169" s="243" t="str">
        <f>IF('８-1'!K183&lt;&gt;"",'８-1'!K183,"")</f>
        <v/>
      </c>
      <c r="J169" s="276" t="str">
        <f>IF('８-1'!L183&lt;&gt;"",'８-1'!L183,"")</f>
        <v/>
      </c>
      <c r="K169" s="243" t="str">
        <f>IF('８-1'!M183&lt;&gt;"",'８-1'!M183,"")</f>
        <v/>
      </c>
    </row>
    <row r="170" spans="1:11" x14ac:dyDescent="0.45">
      <c r="A170" s="106"/>
      <c r="B170" s="616"/>
      <c r="C170" s="628"/>
      <c r="D170" s="636"/>
      <c r="E170" s="553"/>
      <c r="F170" s="639"/>
      <c r="G170" s="252" t="str">
        <f>IF('８-1'!I184&lt;&gt;"",'８-1'!I184,"")</f>
        <v/>
      </c>
      <c r="H170" s="253" t="str">
        <f>IF('８-1'!J184&lt;&gt;"",'８-1'!J184,"")</f>
        <v/>
      </c>
      <c r="I170" s="243" t="str">
        <f>IF('８-1'!K184&lt;&gt;"",'８-1'!K184,"")</f>
        <v/>
      </c>
      <c r="J170" s="276" t="str">
        <f>IF('８-1'!L184&lt;&gt;"",'８-1'!L184,"")</f>
        <v/>
      </c>
      <c r="K170" s="243" t="str">
        <f>IF('８-1'!M184&lt;&gt;"",'８-1'!M184,"")</f>
        <v/>
      </c>
    </row>
    <row r="171" spans="1:11" ht="15.6" thickBot="1" x14ac:dyDescent="0.5">
      <c r="A171" s="106"/>
      <c r="B171" s="617"/>
      <c r="C171" s="629"/>
      <c r="D171" s="637"/>
      <c r="E171" s="554"/>
      <c r="F171" s="640"/>
      <c r="G171" s="254" t="str">
        <f>IF('８-1'!I185&lt;&gt;"",'８-1'!I185,"")</f>
        <v/>
      </c>
      <c r="H171" s="255" t="str">
        <f>IF('８-1'!J185&lt;&gt;"",'８-1'!J185,"")</f>
        <v/>
      </c>
      <c r="I171" s="247" t="str">
        <f>IF('８-1'!K185&lt;&gt;"",'８-1'!K185,"")</f>
        <v/>
      </c>
      <c r="J171" s="277" t="str">
        <f>IF('８-1'!L185&lt;&gt;"",'８-1'!L185,"")</f>
        <v/>
      </c>
      <c r="K171" s="247" t="str">
        <f>IF('８-1'!M185&lt;&gt;"",'８-1'!M185,"")</f>
        <v/>
      </c>
    </row>
    <row r="172" spans="1:11" x14ac:dyDescent="0.45">
      <c r="A172" s="106"/>
      <c r="B172" s="615" t="str">
        <f>IF(C172&lt;&gt;"",9,"")</f>
        <v/>
      </c>
      <c r="C172" s="627" t="str">
        <f>IF('1'!D21&lt;&gt;"",'1'!D21,"")</f>
        <v/>
      </c>
      <c r="D172" s="635" t="str">
        <f>IF('3'!G58="[選択]","","【A】"&amp;'3'!G58&amp;"（"&amp;'3'!H59&amp;"）"&amp;CHAR(10))&amp;IF('3'!I58="[選択]","","【B】"&amp;'3'!I58&amp;"（"&amp;'3'!J59&amp;"）"&amp;CHAR(10))&amp;IF('3'!K58="実施済","【C】"&amp;'3'!K58&amp;"（"&amp;'3'!L59&amp;"）"&amp;CHAR(10),"")&amp;IF('3'!M58="実施済","【D】"&amp;'3'!M58&amp;"（"&amp;'3'!N59&amp;"）"&amp;CHAR(10),"")</f>
        <v/>
      </c>
      <c r="E172" s="552" t="str">
        <f>IF('4'!G59="[選択]","","【a】"&amp;'4'!G59&amp;"（"&amp;'4'!H60&amp;"）"&amp;CHAR(10))&amp;IF('4'!I59="[選択]","","【b】"&amp;'4'!I59&amp;"（"&amp;'4'!J60&amp;"）"&amp;CHAR(10))&amp;IF('4'!K59="[選択]","","【c】"&amp;'4'!K59&amp;"（"&amp;'4'!L60&amp;"）"&amp;CHAR(10))&amp;IF('4'!M59="[選択]","","【d】"&amp;'4'!M59&amp;"（"&amp;'4'!N60&amp;"）"&amp;CHAR(10))&amp;IF('4'!O59="[選択]","","【e】"&amp;'4'!O59&amp;"（"&amp;'4'!P60&amp;"）"&amp;CHAR(10))&amp;IF('4'!Q59="[選択]","","【f】"&amp;'4'!Q59&amp;"（"&amp;'4'!R60&amp;"）"&amp;CHAR(10))&amp;IF('4'!S59="[選択]","","【g】"&amp;'4'!S59&amp;"（"&amp;'4'!T60&amp;"）"&amp;CHAR(10))&amp;IF('4'!U59="[選択]","","【h】"&amp;'4'!U59&amp;"（"&amp;'4'!V60&amp;"）")</f>
        <v/>
      </c>
      <c r="F172" s="638" t="str">
        <f>'4'!X59</f>
        <v>[選択]</v>
      </c>
      <c r="G172" s="250" t="str">
        <f>IF('８-1'!I186&lt;&gt;"",'８-1'!I186,"")</f>
        <v/>
      </c>
      <c r="H172" s="251" t="str">
        <f>IF('８-1'!J186&lt;&gt;"",'８-1'!J186,"")</f>
        <v/>
      </c>
      <c r="I172" s="236" t="str">
        <f>IF('８-1'!K186&lt;&gt;"",'８-1'!K186,"")</f>
        <v/>
      </c>
      <c r="J172" s="275" t="str">
        <f>IF('８-1'!L186&lt;&gt;"",'８-1'!L186,"")</f>
        <v/>
      </c>
      <c r="K172" s="236" t="str">
        <f>IF('８-1'!M186&lt;&gt;"",'８-1'!M186,"")</f>
        <v/>
      </c>
    </row>
    <row r="173" spans="1:11" x14ac:dyDescent="0.45">
      <c r="A173" s="106"/>
      <c r="B173" s="616"/>
      <c r="C173" s="628"/>
      <c r="D173" s="636"/>
      <c r="E173" s="553"/>
      <c r="F173" s="639"/>
      <c r="G173" s="252" t="str">
        <f>IF('８-1'!I187&lt;&gt;"",'８-1'!I187,"")</f>
        <v/>
      </c>
      <c r="H173" s="253" t="str">
        <f>IF('８-1'!J187&lt;&gt;"",'８-1'!J187,"")</f>
        <v/>
      </c>
      <c r="I173" s="243" t="str">
        <f>IF('８-1'!K187&lt;&gt;"",'８-1'!K187,"")</f>
        <v/>
      </c>
      <c r="J173" s="276" t="str">
        <f>IF('８-1'!L187&lt;&gt;"",'８-1'!L187,"")</f>
        <v/>
      </c>
      <c r="K173" s="243" t="str">
        <f>IF('８-1'!M187&lt;&gt;"",'８-1'!M187,"")</f>
        <v/>
      </c>
    </row>
    <row r="174" spans="1:11" x14ac:dyDescent="0.45">
      <c r="A174" s="106"/>
      <c r="B174" s="616"/>
      <c r="C174" s="628"/>
      <c r="D174" s="636"/>
      <c r="E174" s="553"/>
      <c r="F174" s="639"/>
      <c r="G174" s="252" t="str">
        <f>IF('８-1'!I188&lt;&gt;"",'８-1'!I188,"")</f>
        <v/>
      </c>
      <c r="H174" s="253" t="str">
        <f>IF('８-1'!J188&lt;&gt;"",'８-1'!J188,"")</f>
        <v/>
      </c>
      <c r="I174" s="243" t="str">
        <f>IF('８-1'!K188&lt;&gt;"",'８-1'!K188,"")</f>
        <v/>
      </c>
      <c r="J174" s="276" t="str">
        <f>IF('８-1'!L188&lt;&gt;"",'８-1'!L188,"")</f>
        <v/>
      </c>
      <c r="K174" s="243" t="str">
        <f>IF('８-1'!M188&lt;&gt;"",'８-1'!M188,"")</f>
        <v/>
      </c>
    </row>
    <row r="175" spans="1:11" x14ac:dyDescent="0.45">
      <c r="A175" s="106"/>
      <c r="B175" s="616"/>
      <c r="C175" s="628"/>
      <c r="D175" s="636"/>
      <c r="E175" s="553"/>
      <c r="F175" s="639"/>
      <c r="G175" s="252" t="str">
        <f>IF('８-1'!I189&lt;&gt;"",'８-1'!I189,"")</f>
        <v/>
      </c>
      <c r="H175" s="253" t="str">
        <f>IF('８-1'!J189&lt;&gt;"",'８-1'!J189,"")</f>
        <v/>
      </c>
      <c r="I175" s="243" t="str">
        <f>IF('８-1'!K189&lt;&gt;"",'８-1'!K189,"")</f>
        <v/>
      </c>
      <c r="J175" s="276" t="str">
        <f>IF('８-1'!L189&lt;&gt;"",'８-1'!L189,"")</f>
        <v/>
      </c>
      <c r="K175" s="243" t="str">
        <f>IF('８-1'!M189&lt;&gt;"",'８-1'!M189,"")</f>
        <v/>
      </c>
    </row>
    <row r="176" spans="1:11" x14ac:dyDescent="0.45">
      <c r="A176" s="106"/>
      <c r="B176" s="616"/>
      <c r="C176" s="628"/>
      <c r="D176" s="636"/>
      <c r="E176" s="553"/>
      <c r="F176" s="639"/>
      <c r="G176" s="252" t="str">
        <f>IF('８-1'!I190&lt;&gt;"",'８-1'!I190,"")</f>
        <v/>
      </c>
      <c r="H176" s="253" t="str">
        <f>IF('８-1'!J190&lt;&gt;"",'８-1'!J190,"")</f>
        <v/>
      </c>
      <c r="I176" s="243" t="str">
        <f>IF('８-1'!K190&lt;&gt;"",'８-1'!K190,"")</f>
        <v/>
      </c>
      <c r="J176" s="276" t="str">
        <f>IF('８-1'!L190&lt;&gt;"",'８-1'!L190,"")</f>
        <v/>
      </c>
      <c r="K176" s="243" t="str">
        <f>IF('８-1'!M190&lt;&gt;"",'８-1'!M190,"")</f>
        <v/>
      </c>
    </row>
    <row r="177" spans="1:11" x14ac:dyDescent="0.45">
      <c r="A177" s="106"/>
      <c r="B177" s="616"/>
      <c r="C177" s="628"/>
      <c r="D177" s="636"/>
      <c r="E177" s="553"/>
      <c r="F177" s="639"/>
      <c r="G177" s="252" t="str">
        <f>IF('８-1'!I191&lt;&gt;"",'８-1'!I191,"")</f>
        <v/>
      </c>
      <c r="H177" s="253" t="str">
        <f>IF('８-1'!J191&lt;&gt;"",'８-1'!J191,"")</f>
        <v/>
      </c>
      <c r="I177" s="243" t="str">
        <f>IF('８-1'!K191&lt;&gt;"",'８-1'!K191,"")</f>
        <v/>
      </c>
      <c r="J177" s="276" t="str">
        <f>IF('８-1'!L191&lt;&gt;"",'８-1'!L191,"")</f>
        <v/>
      </c>
      <c r="K177" s="243" t="str">
        <f>IF('８-1'!M191&lt;&gt;"",'８-1'!M191,"")</f>
        <v/>
      </c>
    </row>
    <row r="178" spans="1:11" x14ac:dyDescent="0.45">
      <c r="A178" s="106"/>
      <c r="B178" s="616"/>
      <c r="C178" s="628"/>
      <c r="D178" s="636"/>
      <c r="E178" s="553"/>
      <c r="F178" s="639"/>
      <c r="G178" s="252" t="str">
        <f>IF('８-1'!I192&lt;&gt;"",'８-1'!I192,"")</f>
        <v/>
      </c>
      <c r="H178" s="253" t="str">
        <f>IF('８-1'!J192&lt;&gt;"",'８-1'!J192,"")</f>
        <v/>
      </c>
      <c r="I178" s="243" t="str">
        <f>IF('８-1'!K192&lt;&gt;"",'８-1'!K192,"")</f>
        <v/>
      </c>
      <c r="J178" s="276" t="str">
        <f>IF('８-1'!L192&lt;&gt;"",'８-1'!L192,"")</f>
        <v/>
      </c>
      <c r="K178" s="243" t="str">
        <f>IF('８-1'!M192&lt;&gt;"",'８-1'!M192,"")</f>
        <v/>
      </c>
    </row>
    <row r="179" spans="1:11" x14ac:dyDescent="0.45">
      <c r="A179" s="106"/>
      <c r="B179" s="616"/>
      <c r="C179" s="628"/>
      <c r="D179" s="636"/>
      <c r="E179" s="553"/>
      <c r="F179" s="639"/>
      <c r="G179" s="252" t="str">
        <f>IF('８-1'!I193&lt;&gt;"",'８-1'!I193,"")</f>
        <v/>
      </c>
      <c r="H179" s="253" t="str">
        <f>IF('８-1'!J193&lt;&gt;"",'８-1'!J193,"")</f>
        <v/>
      </c>
      <c r="I179" s="243" t="str">
        <f>IF('８-1'!K193&lt;&gt;"",'８-1'!K193,"")</f>
        <v/>
      </c>
      <c r="J179" s="276" t="str">
        <f>IF('８-1'!L193&lt;&gt;"",'８-1'!L193,"")</f>
        <v/>
      </c>
      <c r="K179" s="243" t="str">
        <f>IF('８-1'!M193&lt;&gt;"",'８-1'!M193,"")</f>
        <v/>
      </c>
    </row>
    <row r="180" spans="1:11" x14ac:dyDescent="0.45">
      <c r="A180" s="106"/>
      <c r="B180" s="616"/>
      <c r="C180" s="628"/>
      <c r="D180" s="636"/>
      <c r="E180" s="553"/>
      <c r="F180" s="639"/>
      <c r="G180" s="252" t="str">
        <f>IF('８-1'!I194&lt;&gt;"",'８-1'!I194,"")</f>
        <v/>
      </c>
      <c r="H180" s="253" t="str">
        <f>IF('８-1'!J194&lt;&gt;"",'８-1'!J194,"")</f>
        <v/>
      </c>
      <c r="I180" s="243" t="str">
        <f>IF('８-1'!K194&lt;&gt;"",'８-1'!K194,"")</f>
        <v/>
      </c>
      <c r="J180" s="276" t="str">
        <f>IF('８-1'!L194&lt;&gt;"",'８-1'!L194,"")</f>
        <v/>
      </c>
      <c r="K180" s="243" t="str">
        <f>IF('８-1'!M194&lt;&gt;"",'８-1'!M194,"")</f>
        <v/>
      </c>
    </row>
    <row r="181" spans="1:11" x14ac:dyDescent="0.45">
      <c r="A181" s="106"/>
      <c r="B181" s="616"/>
      <c r="C181" s="628"/>
      <c r="D181" s="636"/>
      <c r="E181" s="553"/>
      <c r="F181" s="639"/>
      <c r="G181" s="252" t="str">
        <f>IF('８-1'!I195&lt;&gt;"",'８-1'!I195,"")</f>
        <v/>
      </c>
      <c r="H181" s="253" t="str">
        <f>IF('８-1'!J195&lt;&gt;"",'８-1'!J195,"")</f>
        <v/>
      </c>
      <c r="I181" s="243" t="str">
        <f>IF('８-1'!K195&lt;&gt;"",'８-1'!K195,"")</f>
        <v/>
      </c>
      <c r="J181" s="276" t="str">
        <f>IF('８-1'!L195&lt;&gt;"",'８-1'!L195,"")</f>
        <v/>
      </c>
      <c r="K181" s="243" t="str">
        <f>IF('８-1'!M195&lt;&gt;"",'８-1'!M195,"")</f>
        <v/>
      </c>
    </row>
    <row r="182" spans="1:11" x14ac:dyDescent="0.45">
      <c r="A182" s="106"/>
      <c r="B182" s="616"/>
      <c r="C182" s="628"/>
      <c r="D182" s="636"/>
      <c r="E182" s="553"/>
      <c r="F182" s="639"/>
      <c r="G182" s="252" t="str">
        <f>IF('８-1'!I196&lt;&gt;"",'８-1'!I196,"")</f>
        <v/>
      </c>
      <c r="H182" s="253" t="str">
        <f>IF('８-1'!J196&lt;&gt;"",'８-1'!J196,"")</f>
        <v/>
      </c>
      <c r="I182" s="243" t="str">
        <f>IF('８-1'!K196&lt;&gt;"",'８-1'!K196,"")</f>
        <v/>
      </c>
      <c r="J182" s="276" t="str">
        <f>IF('８-1'!L196&lt;&gt;"",'８-1'!L196,"")</f>
        <v/>
      </c>
      <c r="K182" s="243" t="str">
        <f>IF('８-1'!M196&lt;&gt;"",'８-1'!M196,"")</f>
        <v/>
      </c>
    </row>
    <row r="183" spans="1:11" x14ac:dyDescent="0.45">
      <c r="A183" s="106"/>
      <c r="B183" s="616"/>
      <c r="C183" s="628"/>
      <c r="D183" s="636"/>
      <c r="E183" s="553"/>
      <c r="F183" s="639"/>
      <c r="G183" s="252" t="str">
        <f>IF('８-1'!I197&lt;&gt;"",'８-1'!I197,"")</f>
        <v/>
      </c>
      <c r="H183" s="253" t="str">
        <f>IF('８-1'!J197&lt;&gt;"",'８-1'!J197,"")</f>
        <v/>
      </c>
      <c r="I183" s="243" t="str">
        <f>IF('８-1'!K197&lt;&gt;"",'８-1'!K197,"")</f>
        <v/>
      </c>
      <c r="J183" s="276" t="str">
        <f>IF('８-1'!L197&lt;&gt;"",'８-1'!L197,"")</f>
        <v/>
      </c>
      <c r="K183" s="243" t="str">
        <f>IF('８-1'!M197&lt;&gt;"",'８-1'!M197,"")</f>
        <v/>
      </c>
    </row>
    <row r="184" spans="1:11" x14ac:dyDescent="0.45">
      <c r="A184" s="106"/>
      <c r="B184" s="616"/>
      <c r="C184" s="628"/>
      <c r="D184" s="636"/>
      <c r="E184" s="553"/>
      <c r="F184" s="639"/>
      <c r="G184" s="252" t="str">
        <f>IF('８-1'!I198&lt;&gt;"",'８-1'!I198,"")</f>
        <v/>
      </c>
      <c r="H184" s="253" t="str">
        <f>IF('８-1'!J198&lt;&gt;"",'８-1'!J198,"")</f>
        <v/>
      </c>
      <c r="I184" s="243" t="str">
        <f>IF('８-1'!K198&lt;&gt;"",'８-1'!K198,"")</f>
        <v/>
      </c>
      <c r="J184" s="276" t="str">
        <f>IF('８-1'!L198&lt;&gt;"",'８-1'!L198,"")</f>
        <v/>
      </c>
      <c r="K184" s="243" t="str">
        <f>IF('８-1'!M198&lt;&gt;"",'８-1'!M198,"")</f>
        <v/>
      </c>
    </row>
    <row r="185" spans="1:11" x14ac:dyDescent="0.45">
      <c r="A185" s="106"/>
      <c r="B185" s="616"/>
      <c r="C185" s="628"/>
      <c r="D185" s="636"/>
      <c r="E185" s="553"/>
      <c r="F185" s="639"/>
      <c r="G185" s="252" t="str">
        <f>IF('８-1'!I199&lt;&gt;"",'８-1'!I199,"")</f>
        <v/>
      </c>
      <c r="H185" s="253" t="str">
        <f>IF('８-1'!J199&lt;&gt;"",'８-1'!J199,"")</f>
        <v/>
      </c>
      <c r="I185" s="243" t="str">
        <f>IF('８-1'!K199&lt;&gt;"",'８-1'!K199,"")</f>
        <v/>
      </c>
      <c r="J185" s="276" t="str">
        <f>IF('８-1'!L199&lt;&gt;"",'８-1'!L199,"")</f>
        <v/>
      </c>
      <c r="K185" s="243" t="str">
        <f>IF('８-1'!M199&lt;&gt;"",'８-1'!M199,"")</f>
        <v/>
      </c>
    </row>
    <row r="186" spans="1:11" x14ac:dyDescent="0.45">
      <c r="A186" s="106"/>
      <c r="B186" s="616"/>
      <c r="C186" s="628"/>
      <c r="D186" s="636"/>
      <c r="E186" s="553"/>
      <c r="F186" s="639"/>
      <c r="G186" s="252" t="str">
        <f>IF('８-1'!I200&lt;&gt;"",'８-1'!I200,"")</f>
        <v/>
      </c>
      <c r="H186" s="253" t="str">
        <f>IF('８-1'!J200&lt;&gt;"",'８-1'!J200,"")</f>
        <v/>
      </c>
      <c r="I186" s="243" t="str">
        <f>IF('８-1'!K200&lt;&gt;"",'８-1'!K200,"")</f>
        <v/>
      </c>
      <c r="J186" s="276" t="str">
        <f>IF('８-1'!L200&lt;&gt;"",'８-1'!L200,"")</f>
        <v/>
      </c>
      <c r="K186" s="243" t="str">
        <f>IF('８-1'!M200&lt;&gt;"",'８-1'!M200,"")</f>
        <v/>
      </c>
    </row>
    <row r="187" spans="1:11" x14ac:dyDescent="0.45">
      <c r="A187" s="106"/>
      <c r="B187" s="616"/>
      <c r="C187" s="628"/>
      <c r="D187" s="636"/>
      <c r="E187" s="553"/>
      <c r="F187" s="639"/>
      <c r="G187" s="252" t="str">
        <f>IF('８-1'!I201&lt;&gt;"",'８-1'!I201,"")</f>
        <v/>
      </c>
      <c r="H187" s="253" t="str">
        <f>IF('８-1'!J201&lt;&gt;"",'８-1'!J201,"")</f>
        <v/>
      </c>
      <c r="I187" s="243" t="str">
        <f>IF('８-1'!K201&lt;&gt;"",'８-1'!K201,"")</f>
        <v/>
      </c>
      <c r="J187" s="276" t="str">
        <f>IF('８-1'!L201&lt;&gt;"",'８-1'!L201,"")</f>
        <v/>
      </c>
      <c r="K187" s="243" t="str">
        <f>IF('８-1'!M201&lt;&gt;"",'８-1'!M201,"")</f>
        <v/>
      </c>
    </row>
    <row r="188" spans="1:11" x14ac:dyDescent="0.45">
      <c r="A188" s="106"/>
      <c r="B188" s="616"/>
      <c r="C188" s="628"/>
      <c r="D188" s="636"/>
      <c r="E188" s="553"/>
      <c r="F188" s="639"/>
      <c r="G188" s="252" t="str">
        <f>IF('８-1'!I202&lt;&gt;"",'８-1'!I202,"")</f>
        <v/>
      </c>
      <c r="H188" s="253" t="str">
        <f>IF('８-1'!J202&lt;&gt;"",'８-1'!J202,"")</f>
        <v/>
      </c>
      <c r="I188" s="243" t="str">
        <f>IF('８-1'!K202&lt;&gt;"",'８-1'!K202,"")</f>
        <v/>
      </c>
      <c r="J188" s="276" t="str">
        <f>IF('８-1'!L202&lt;&gt;"",'８-1'!L202,"")</f>
        <v/>
      </c>
      <c r="K188" s="243" t="str">
        <f>IF('８-1'!M202&lt;&gt;"",'８-1'!M202,"")</f>
        <v/>
      </c>
    </row>
    <row r="189" spans="1:11" x14ac:dyDescent="0.45">
      <c r="A189" s="106"/>
      <c r="B189" s="616"/>
      <c r="C189" s="628"/>
      <c r="D189" s="636"/>
      <c r="E189" s="553"/>
      <c r="F189" s="639"/>
      <c r="G189" s="252" t="str">
        <f>IF('８-1'!I203&lt;&gt;"",'８-1'!I203,"")</f>
        <v/>
      </c>
      <c r="H189" s="253" t="str">
        <f>IF('８-1'!J203&lt;&gt;"",'８-1'!J203,"")</f>
        <v/>
      </c>
      <c r="I189" s="243" t="str">
        <f>IF('８-1'!K203&lt;&gt;"",'８-1'!K203,"")</f>
        <v/>
      </c>
      <c r="J189" s="276" t="str">
        <f>IF('８-1'!L203&lt;&gt;"",'８-1'!L203,"")</f>
        <v/>
      </c>
      <c r="K189" s="243" t="str">
        <f>IF('８-1'!M203&lt;&gt;"",'８-1'!M203,"")</f>
        <v/>
      </c>
    </row>
    <row r="190" spans="1:11" x14ac:dyDescent="0.45">
      <c r="A190" s="106"/>
      <c r="B190" s="616"/>
      <c r="C190" s="628"/>
      <c r="D190" s="636"/>
      <c r="E190" s="553"/>
      <c r="F190" s="639"/>
      <c r="G190" s="252" t="str">
        <f>IF('８-1'!I204&lt;&gt;"",'８-1'!I204,"")</f>
        <v/>
      </c>
      <c r="H190" s="253" t="str">
        <f>IF('８-1'!J204&lt;&gt;"",'８-1'!J204,"")</f>
        <v/>
      </c>
      <c r="I190" s="243" t="str">
        <f>IF('８-1'!K204&lt;&gt;"",'８-1'!K204,"")</f>
        <v/>
      </c>
      <c r="J190" s="276" t="str">
        <f>IF('８-1'!L204&lt;&gt;"",'８-1'!L204,"")</f>
        <v/>
      </c>
      <c r="K190" s="243" t="str">
        <f>IF('８-1'!M204&lt;&gt;"",'８-1'!M204,"")</f>
        <v/>
      </c>
    </row>
    <row r="191" spans="1:11" x14ac:dyDescent="0.45">
      <c r="A191" s="106"/>
      <c r="B191" s="616"/>
      <c r="C191" s="628"/>
      <c r="D191" s="636"/>
      <c r="E191" s="553"/>
      <c r="F191" s="639"/>
      <c r="G191" s="252" t="str">
        <f>IF('８-1'!I205&lt;&gt;"",'８-1'!I205,"")</f>
        <v/>
      </c>
      <c r="H191" s="253" t="str">
        <f>IF('８-1'!J205&lt;&gt;"",'８-1'!J205,"")</f>
        <v/>
      </c>
      <c r="I191" s="243" t="str">
        <f>IF('８-1'!K205&lt;&gt;"",'８-1'!K205,"")</f>
        <v/>
      </c>
      <c r="J191" s="276" t="str">
        <f>IF('８-1'!L205&lt;&gt;"",'８-1'!L205,"")</f>
        <v/>
      </c>
      <c r="K191" s="243" t="str">
        <f>IF('８-1'!M205&lt;&gt;"",'８-1'!M205,"")</f>
        <v/>
      </c>
    </row>
    <row r="192" spans="1:11" ht="15.6" thickBot="1" x14ac:dyDescent="0.5">
      <c r="A192" s="106"/>
      <c r="B192" s="617"/>
      <c r="C192" s="629"/>
      <c r="D192" s="637"/>
      <c r="E192" s="554"/>
      <c r="F192" s="640"/>
      <c r="G192" s="254" t="str">
        <f>IF('８-1'!I206&lt;&gt;"",'８-1'!I206,"")</f>
        <v/>
      </c>
      <c r="H192" s="255" t="str">
        <f>IF('８-1'!J206&lt;&gt;"",'８-1'!J206,"")</f>
        <v/>
      </c>
      <c r="I192" s="247" t="str">
        <f>IF('８-1'!K206&lt;&gt;"",'８-1'!K206,"")</f>
        <v/>
      </c>
      <c r="J192" s="277" t="str">
        <f>IF('８-1'!L206&lt;&gt;"",'８-1'!L206,"")</f>
        <v/>
      </c>
      <c r="K192" s="247" t="str">
        <f>IF('８-1'!M206&lt;&gt;"",'８-1'!M206,"")</f>
        <v/>
      </c>
    </row>
    <row r="193" spans="1:11" x14ac:dyDescent="0.45">
      <c r="A193" s="106"/>
      <c r="B193" s="615" t="str">
        <f>IF(C193&lt;&gt;"",10,"")</f>
        <v/>
      </c>
      <c r="C193" s="627" t="str">
        <f>IF('1'!D22&lt;&gt;"",'1'!D22,"")</f>
        <v/>
      </c>
      <c r="D193" s="635" t="str">
        <f>IF('3'!G63="[選択]","","【A】"&amp;'3'!G63&amp;"（"&amp;'3'!H64&amp;"）"&amp;CHAR(10))&amp;IF('3'!I63="[選択]","","【B】"&amp;'3'!I63&amp;"（"&amp;'3'!J64&amp;"）"&amp;CHAR(10))&amp;IF('3'!K63="実施済","【C】"&amp;'3'!K63&amp;"（"&amp;'3'!L64&amp;"）"&amp;CHAR(10),"")&amp;IF('3'!M63="実施済","【D】"&amp;'3'!M63&amp;"（"&amp;'3'!N64&amp;"）"&amp;CHAR(10),"")</f>
        <v/>
      </c>
      <c r="E193" s="552" t="str">
        <f>IF('4'!G64="[選択]","","【a】"&amp;'4'!G64&amp;"（"&amp;'4'!H65&amp;"）"&amp;CHAR(10))&amp;IF('4'!I64="[選択]","","【b】"&amp;'4'!I64&amp;"（"&amp;'4'!J65&amp;"）"&amp;CHAR(10))&amp;IF('4'!K64="[選択]","","【c】"&amp;'4'!K64&amp;"（"&amp;'4'!L65&amp;"）"&amp;CHAR(10))&amp;IF('4'!M64="[選択]","","【d】"&amp;'4'!M64&amp;"（"&amp;'4'!N65&amp;"）"&amp;CHAR(10))&amp;IF('4'!O64="[選択]","","【e】"&amp;'4'!O64&amp;"（"&amp;'4'!P65&amp;"）"&amp;CHAR(10))&amp;IF('4'!Q64="[選択]","","【f】"&amp;'4'!Q64&amp;"（"&amp;'4'!R65&amp;"）"&amp;CHAR(10))&amp;IF('4'!S64="[選択]","","【g】"&amp;'4'!S64&amp;"（"&amp;'4'!T65&amp;"）"&amp;CHAR(10))&amp;IF('4'!U64="[選択]","","【h】"&amp;'4'!U64&amp;"（"&amp;'4'!V65&amp;"）")</f>
        <v/>
      </c>
      <c r="F193" s="638" t="str">
        <f>'4'!X64</f>
        <v>[選択]</v>
      </c>
      <c r="G193" s="250" t="str">
        <f>IF('８-1'!I207&lt;&gt;"",'８-1'!I207,"")</f>
        <v/>
      </c>
      <c r="H193" s="251" t="str">
        <f>IF('８-1'!J207&lt;&gt;"",'８-1'!J207,"")</f>
        <v/>
      </c>
      <c r="I193" s="236" t="str">
        <f>IF('８-1'!K207&lt;&gt;"",'８-1'!K207,"")</f>
        <v/>
      </c>
      <c r="J193" s="275" t="str">
        <f>IF('８-1'!L207&lt;&gt;"",'８-1'!L207,"")</f>
        <v/>
      </c>
      <c r="K193" s="236" t="str">
        <f>IF('８-1'!M207&lt;&gt;"",'８-1'!M207,"")</f>
        <v/>
      </c>
    </row>
    <row r="194" spans="1:11" x14ac:dyDescent="0.45">
      <c r="A194" s="106"/>
      <c r="B194" s="616"/>
      <c r="C194" s="628"/>
      <c r="D194" s="636"/>
      <c r="E194" s="553"/>
      <c r="F194" s="639"/>
      <c r="G194" s="252" t="str">
        <f>IF('８-1'!I208&lt;&gt;"",'８-1'!I208,"")</f>
        <v/>
      </c>
      <c r="H194" s="253" t="str">
        <f>IF('８-1'!J208&lt;&gt;"",'８-1'!J208,"")</f>
        <v/>
      </c>
      <c r="I194" s="243" t="str">
        <f>IF('８-1'!K208&lt;&gt;"",'８-1'!K208,"")</f>
        <v/>
      </c>
      <c r="J194" s="276" t="str">
        <f>IF('８-1'!L208&lt;&gt;"",'８-1'!L208,"")</f>
        <v/>
      </c>
      <c r="K194" s="243" t="str">
        <f>IF('８-1'!M208&lt;&gt;"",'８-1'!M208,"")</f>
        <v/>
      </c>
    </row>
    <row r="195" spans="1:11" x14ac:dyDescent="0.45">
      <c r="A195" s="106"/>
      <c r="B195" s="616"/>
      <c r="C195" s="628"/>
      <c r="D195" s="636"/>
      <c r="E195" s="553"/>
      <c r="F195" s="639"/>
      <c r="G195" s="252" t="str">
        <f>IF('８-1'!I209&lt;&gt;"",'８-1'!I209,"")</f>
        <v/>
      </c>
      <c r="H195" s="253" t="str">
        <f>IF('８-1'!J209&lt;&gt;"",'８-1'!J209,"")</f>
        <v/>
      </c>
      <c r="I195" s="243" t="str">
        <f>IF('８-1'!K209&lt;&gt;"",'８-1'!K209,"")</f>
        <v/>
      </c>
      <c r="J195" s="276" t="str">
        <f>IF('８-1'!L209&lt;&gt;"",'８-1'!L209,"")</f>
        <v/>
      </c>
      <c r="K195" s="243" t="str">
        <f>IF('８-1'!M209&lt;&gt;"",'８-1'!M209,"")</f>
        <v/>
      </c>
    </row>
    <row r="196" spans="1:11" x14ac:dyDescent="0.45">
      <c r="A196" s="106"/>
      <c r="B196" s="616"/>
      <c r="C196" s="628"/>
      <c r="D196" s="636"/>
      <c r="E196" s="553"/>
      <c r="F196" s="639"/>
      <c r="G196" s="252" t="str">
        <f>IF('８-1'!I210&lt;&gt;"",'８-1'!I210,"")</f>
        <v/>
      </c>
      <c r="H196" s="253" t="str">
        <f>IF('８-1'!J210&lt;&gt;"",'８-1'!J210,"")</f>
        <v/>
      </c>
      <c r="I196" s="243" t="str">
        <f>IF('８-1'!K210&lt;&gt;"",'８-1'!K210,"")</f>
        <v/>
      </c>
      <c r="J196" s="276" t="str">
        <f>IF('８-1'!L210&lt;&gt;"",'８-1'!L210,"")</f>
        <v/>
      </c>
      <c r="K196" s="243" t="str">
        <f>IF('８-1'!M210&lt;&gt;"",'８-1'!M210,"")</f>
        <v/>
      </c>
    </row>
    <row r="197" spans="1:11" x14ac:dyDescent="0.45">
      <c r="A197" s="106"/>
      <c r="B197" s="616"/>
      <c r="C197" s="628"/>
      <c r="D197" s="636"/>
      <c r="E197" s="553"/>
      <c r="F197" s="639"/>
      <c r="G197" s="252" t="str">
        <f>IF('８-1'!I211&lt;&gt;"",'８-1'!I211,"")</f>
        <v/>
      </c>
      <c r="H197" s="253" t="str">
        <f>IF('８-1'!J211&lt;&gt;"",'８-1'!J211,"")</f>
        <v/>
      </c>
      <c r="I197" s="243" t="str">
        <f>IF('８-1'!K211&lt;&gt;"",'８-1'!K211,"")</f>
        <v/>
      </c>
      <c r="J197" s="276" t="str">
        <f>IF('８-1'!L211&lt;&gt;"",'８-1'!L211,"")</f>
        <v/>
      </c>
      <c r="K197" s="243" t="str">
        <f>IF('８-1'!M211&lt;&gt;"",'８-1'!M211,"")</f>
        <v/>
      </c>
    </row>
    <row r="198" spans="1:11" x14ac:dyDescent="0.45">
      <c r="A198" s="106"/>
      <c r="B198" s="616"/>
      <c r="C198" s="628"/>
      <c r="D198" s="636"/>
      <c r="E198" s="553"/>
      <c r="F198" s="639"/>
      <c r="G198" s="252" t="str">
        <f>IF('８-1'!I212&lt;&gt;"",'８-1'!I212,"")</f>
        <v/>
      </c>
      <c r="H198" s="253" t="str">
        <f>IF('８-1'!J212&lt;&gt;"",'８-1'!J212,"")</f>
        <v/>
      </c>
      <c r="I198" s="243" t="str">
        <f>IF('８-1'!K212&lt;&gt;"",'８-1'!K212,"")</f>
        <v/>
      </c>
      <c r="J198" s="276" t="str">
        <f>IF('８-1'!L212&lt;&gt;"",'８-1'!L212,"")</f>
        <v/>
      </c>
      <c r="K198" s="243" t="str">
        <f>IF('８-1'!M212&lt;&gt;"",'８-1'!M212,"")</f>
        <v/>
      </c>
    </row>
    <row r="199" spans="1:11" x14ac:dyDescent="0.45">
      <c r="A199" s="106"/>
      <c r="B199" s="616"/>
      <c r="C199" s="628"/>
      <c r="D199" s="636"/>
      <c r="E199" s="553"/>
      <c r="F199" s="639"/>
      <c r="G199" s="252" t="str">
        <f>IF('８-1'!I213&lt;&gt;"",'８-1'!I213,"")</f>
        <v/>
      </c>
      <c r="H199" s="253" t="str">
        <f>IF('８-1'!J213&lt;&gt;"",'８-1'!J213,"")</f>
        <v/>
      </c>
      <c r="I199" s="243" t="str">
        <f>IF('８-1'!K213&lt;&gt;"",'８-1'!K213,"")</f>
        <v/>
      </c>
      <c r="J199" s="276" t="str">
        <f>IF('８-1'!L213&lt;&gt;"",'８-1'!L213,"")</f>
        <v/>
      </c>
      <c r="K199" s="243" t="str">
        <f>IF('８-1'!M213&lt;&gt;"",'８-1'!M213,"")</f>
        <v/>
      </c>
    </row>
    <row r="200" spans="1:11" x14ac:dyDescent="0.45">
      <c r="A200" s="106"/>
      <c r="B200" s="616"/>
      <c r="C200" s="628"/>
      <c r="D200" s="636"/>
      <c r="E200" s="553"/>
      <c r="F200" s="639"/>
      <c r="G200" s="252" t="str">
        <f>IF('８-1'!I214&lt;&gt;"",'８-1'!I214,"")</f>
        <v/>
      </c>
      <c r="H200" s="253" t="str">
        <f>IF('８-1'!J214&lt;&gt;"",'８-1'!J214,"")</f>
        <v/>
      </c>
      <c r="I200" s="243" t="str">
        <f>IF('８-1'!K214&lt;&gt;"",'８-1'!K214,"")</f>
        <v/>
      </c>
      <c r="J200" s="276" t="str">
        <f>IF('８-1'!L214&lt;&gt;"",'８-1'!L214,"")</f>
        <v/>
      </c>
      <c r="K200" s="243" t="str">
        <f>IF('８-1'!M214&lt;&gt;"",'８-1'!M214,"")</f>
        <v/>
      </c>
    </row>
    <row r="201" spans="1:11" x14ac:dyDescent="0.45">
      <c r="A201" s="106"/>
      <c r="B201" s="616"/>
      <c r="C201" s="628"/>
      <c r="D201" s="636"/>
      <c r="E201" s="553"/>
      <c r="F201" s="639"/>
      <c r="G201" s="252" t="str">
        <f>IF('８-1'!I215&lt;&gt;"",'８-1'!I215,"")</f>
        <v/>
      </c>
      <c r="H201" s="253" t="str">
        <f>IF('８-1'!J215&lt;&gt;"",'８-1'!J215,"")</f>
        <v/>
      </c>
      <c r="I201" s="243" t="str">
        <f>IF('８-1'!K215&lt;&gt;"",'８-1'!K215,"")</f>
        <v/>
      </c>
      <c r="J201" s="276" t="str">
        <f>IF('８-1'!L215&lt;&gt;"",'８-1'!L215,"")</f>
        <v/>
      </c>
      <c r="K201" s="243" t="str">
        <f>IF('８-1'!M215&lt;&gt;"",'８-1'!M215,"")</f>
        <v/>
      </c>
    </row>
    <row r="202" spans="1:11" x14ac:dyDescent="0.45">
      <c r="A202" s="106"/>
      <c r="B202" s="616"/>
      <c r="C202" s="628"/>
      <c r="D202" s="636"/>
      <c r="E202" s="553"/>
      <c r="F202" s="639"/>
      <c r="G202" s="252" t="str">
        <f>IF('８-1'!I216&lt;&gt;"",'８-1'!I216,"")</f>
        <v/>
      </c>
      <c r="H202" s="253" t="str">
        <f>IF('８-1'!J216&lt;&gt;"",'８-1'!J216,"")</f>
        <v/>
      </c>
      <c r="I202" s="243" t="str">
        <f>IF('８-1'!K216&lt;&gt;"",'８-1'!K216,"")</f>
        <v/>
      </c>
      <c r="J202" s="276" t="str">
        <f>IF('８-1'!L216&lt;&gt;"",'８-1'!L216,"")</f>
        <v/>
      </c>
      <c r="K202" s="243" t="str">
        <f>IF('８-1'!M216&lt;&gt;"",'８-1'!M216,"")</f>
        <v/>
      </c>
    </row>
    <row r="203" spans="1:11" x14ac:dyDescent="0.45">
      <c r="A203" s="106"/>
      <c r="B203" s="616"/>
      <c r="C203" s="628"/>
      <c r="D203" s="636"/>
      <c r="E203" s="553"/>
      <c r="F203" s="639"/>
      <c r="G203" s="252" t="str">
        <f>IF('８-1'!I217&lt;&gt;"",'８-1'!I217,"")</f>
        <v/>
      </c>
      <c r="H203" s="253" t="str">
        <f>IF('８-1'!J217&lt;&gt;"",'８-1'!J217,"")</f>
        <v/>
      </c>
      <c r="I203" s="243" t="str">
        <f>IF('８-1'!K217&lt;&gt;"",'８-1'!K217,"")</f>
        <v/>
      </c>
      <c r="J203" s="276" t="str">
        <f>IF('８-1'!L217&lt;&gt;"",'８-1'!L217,"")</f>
        <v/>
      </c>
      <c r="K203" s="243" t="str">
        <f>IF('８-1'!M217&lt;&gt;"",'８-1'!M217,"")</f>
        <v/>
      </c>
    </row>
    <row r="204" spans="1:11" x14ac:dyDescent="0.45">
      <c r="A204" s="106"/>
      <c r="B204" s="616"/>
      <c r="C204" s="628"/>
      <c r="D204" s="636"/>
      <c r="E204" s="553"/>
      <c r="F204" s="639"/>
      <c r="G204" s="252" t="str">
        <f>IF('８-1'!I218&lt;&gt;"",'８-1'!I218,"")</f>
        <v/>
      </c>
      <c r="H204" s="253" t="str">
        <f>IF('８-1'!J218&lt;&gt;"",'８-1'!J218,"")</f>
        <v/>
      </c>
      <c r="I204" s="243" t="str">
        <f>IF('８-1'!K218&lt;&gt;"",'８-1'!K218,"")</f>
        <v/>
      </c>
      <c r="J204" s="276" t="str">
        <f>IF('８-1'!L218&lt;&gt;"",'８-1'!L218,"")</f>
        <v/>
      </c>
      <c r="K204" s="243" t="str">
        <f>IF('８-1'!M218&lt;&gt;"",'８-1'!M218,"")</f>
        <v/>
      </c>
    </row>
    <row r="205" spans="1:11" x14ac:dyDescent="0.45">
      <c r="A205" s="106"/>
      <c r="B205" s="616"/>
      <c r="C205" s="628"/>
      <c r="D205" s="636"/>
      <c r="E205" s="553"/>
      <c r="F205" s="639"/>
      <c r="G205" s="252" t="str">
        <f>IF('８-1'!I219&lt;&gt;"",'８-1'!I219,"")</f>
        <v/>
      </c>
      <c r="H205" s="253" t="str">
        <f>IF('８-1'!J219&lt;&gt;"",'８-1'!J219,"")</f>
        <v/>
      </c>
      <c r="I205" s="243" t="str">
        <f>IF('８-1'!K219&lt;&gt;"",'８-1'!K219,"")</f>
        <v/>
      </c>
      <c r="J205" s="276" t="str">
        <f>IF('８-1'!L219&lt;&gt;"",'８-1'!L219,"")</f>
        <v/>
      </c>
      <c r="K205" s="243" t="str">
        <f>IF('８-1'!M219&lt;&gt;"",'８-1'!M219,"")</f>
        <v/>
      </c>
    </row>
    <row r="206" spans="1:11" x14ac:dyDescent="0.45">
      <c r="A206" s="106"/>
      <c r="B206" s="616"/>
      <c r="C206" s="628"/>
      <c r="D206" s="636"/>
      <c r="E206" s="553"/>
      <c r="F206" s="639"/>
      <c r="G206" s="252" t="str">
        <f>IF('８-1'!I220&lt;&gt;"",'８-1'!I220,"")</f>
        <v/>
      </c>
      <c r="H206" s="253" t="str">
        <f>IF('８-1'!J220&lt;&gt;"",'８-1'!J220,"")</f>
        <v/>
      </c>
      <c r="I206" s="243" t="str">
        <f>IF('８-1'!K220&lt;&gt;"",'８-1'!K220,"")</f>
        <v/>
      </c>
      <c r="J206" s="276" t="str">
        <f>IF('８-1'!L220&lt;&gt;"",'８-1'!L220,"")</f>
        <v/>
      </c>
      <c r="K206" s="243" t="str">
        <f>IF('８-1'!M220&lt;&gt;"",'８-1'!M220,"")</f>
        <v/>
      </c>
    </row>
    <row r="207" spans="1:11" x14ac:dyDescent="0.45">
      <c r="A207" s="106"/>
      <c r="B207" s="616"/>
      <c r="C207" s="628"/>
      <c r="D207" s="636"/>
      <c r="E207" s="553"/>
      <c r="F207" s="639"/>
      <c r="G207" s="252" t="str">
        <f>IF('８-1'!I221&lt;&gt;"",'８-1'!I221,"")</f>
        <v/>
      </c>
      <c r="H207" s="253" t="str">
        <f>IF('８-1'!J221&lt;&gt;"",'８-1'!J221,"")</f>
        <v/>
      </c>
      <c r="I207" s="243" t="str">
        <f>IF('８-1'!K221&lt;&gt;"",'８-1'!K221,"")</f>
        <v/>
      </c>
      <c r="J207" s="276" t="str">
        <f>IF('８-1'!L221&lt;&gt;"",'８-1'!L221,"")</f>
        <v/>
      </c>
      <c r="K207" s="243" t="str">
        <f>IF('８-1'!M221&lt;&gt;"",'８-1'!M221,"")</f>
        <v/>
      </c>
    </row>
    <row r="208" spans="1:11" x14ac:dyDescent="0.45">
      <c r="A208" s="106"/>
      <c r="B208" s="616"/>
      <c r="C208" s="628"/>
      <c r="D208" s="636"/>
      <c r="E208" s="553"/>
      <c r="F208" s="639"/>
      <c r="G208" s="252" t="str">
        <f>IF('８-1'!I222&lt;&gt;"",'８-1'!I222,"")</f>
        <v/>
      </c>
      <c r="H208" s="253" t="str">
        <f>IF('８-1'!J222&lt;&gt;"",'８-1'!J222,"")</f>
        <v/>
      </c>
      <c r="I208" s="243" t="str">
        <f>IF('８-1'!K222&lt;&gt;"",'８-1'!K222,"")</f>
        <v/>
      </c>
      <c r="J208" s="276" t="str">
        <f>IF('８-1'!L222&lt;&gt;"",'８-1'!L222,"")</f>
        <v/>
      </c>
      <c r="K208" s="243" t="str">
        <f>IF('８-1'!M222&lt;&gt;"",'８-1'!M222,"")</f>
        <v/>
      </c>
    </row>
    <row r="209" spans="1:11" x14ac:dyDescent="0.45">
      <c r="A209" s="106"/>
      <c r="B209" s="616"/>
      <c r="C209" s="628"/>
      <c r="D209" s="636"/>
      <c r="E209" s="553"/>
      <c r="F209" s="639"/>
      <c r="G209" s="252" t="str">
        <f>IF('８-1'!I223&lt;&gt;"",'８-1'!I223,"")</f>
        <v/>
      </c>
      <c r="H209" s="253" t="str">
        <f>IF('８-1'!J223&lt;&gt;"",'８-1'!J223,"")</f>
        <v/>
      </c>
      <c r="I209" s="243" t="str">
        <f>IF('８-1'!K223&lt;&gt;"",'８-1'!K223,"")</f>
        <v/>
      </c>
      <c r="J209" s="276" t="str">
        <f>IF('８-1'!L223&lt;&gt;"",'８-1'!L223,"")</f>
        <v/>
      </c>
      <c r="K209" s="243" t="str">
        <f>IF('８-1'!M223&lt;&gt;"",'８-1'!M223,"")</f>
        <v/>
      </c>
    </row>
    <row r="210" spans="1:11" x14ac:dyDescent="0.45">
      <c r="A210" s="106"/>
      <c r="B210" s="616"/>
      <c r="C210" s="628"/>
      <c r="D210" s="636"/>
      <c r="E210" s="553"/>
      <c r="F210" s="639"/>
      <c r="G210" s="252" t="str">
        <f>IF('８-1'!I224&lt;&gt;"",'８-1'!I224,"")</f>
        <v/>
      </c>
      <c r="H210" s="253" t="str">
        <f>IF('８-1'!J224&lt;&gt;"",'８-1'!J224,"")</f>
        <v/>
      </c>
      <c r="I210" s="243" t="str">
        <f>IF('８-1'!K224&lt;&gt;"",'８-1'!K224,"")</f>
        <v/>
      </c>
      <c r="J210" s="276" t="str">
        <f>IF('８-1'!L224&lt;&gt;"",'８-1'!L224,"")</f>
        <v/>
      </c>
      <c r="K210" s="243" t="str">
        <f>IF('８-1'!M224&lt;&gt;"",'８-1'!M224,"")</f>
        <v/>
      </c>
    </row>
    <row r="211" spans="1:11" x14ac:dyDescent="0.45">
      <c r="A211" s="106"/>
      <c r="B211" s="616"/>
      <c r="C211" s="628"/>
      <c r="D211" s="636"/>
      <c r="E211" s="553"/>
      <c r="F211" s="639"/>
      <c r="G211" s="252" t="str">
        <f>IF('８-1'!I225&lt;&gt;"",'８-1'!I225,"")</f>
        <v/>
      </c>
      <c r="H211" s="253" t="str">
        <f>IF('８-1'!J225&lt;&gt;"",'８-1'!J225,"")</f>
        <v/>
      </c>
      <c r="I211" s="243" t="str">
        <f>IF('８-1'!K225&lt;&gt;"",'８-1'!K225,"")</f>
        <v/>
      </c>
      <c r="J211" s="276" t="str">
        <f>IF('８-1'!L225&lt;&gt;"",'８-1'!L225,"")</f>
        <v/>
      </c>
      <c r="K211" s="243" t="str">
        <f>IF('８-1'!M225&lt;&gt;"",'８-1'!M225,"")</f>
        <v/>
      </c>
    </row>
    <row r="212" spans="1:11" x14ac:dyDescent="0.45">
      <c r="A212" s="106"/>
      <c r="B212" s="616"/>
      <c r="C212" s="628"/>
      <c r="D212" s="636"/>
      <c r="E212" s="553"/>
      <c r="F212" s="639"/>
      <c r="G212" s="252" t="str">
        <f>IF('８-1'!I226&lt;&gt;"",'８-1'!I226,"")</f>
        <v/>
      </c>
      <c r="H212" s="253" t="str">
        <f>IF('８-1'!J226&lt;&gt;"",'８-1'!J226,"")</f>
        <v/>
      </c>
      <c r="I212" s="243" t="str">
        <f>IF('８-1'!K226&lt;&gt;"",'８-1'!K226,"")</f>
        <v/>
      </c>
      <c r="J212" s="276" t="str">
        <f>IF('８-1'!L226&lt;&gt;"",'８-1'!L226,"")</f>
        <v/>
      </c>
      <c r="K212" s="243" t="str">
        <f>IF('８-1'!M226&lt;&gt;"",'８-1'!M226,"")</f>
        <v/>
      </c>
    </row>
    <row r="213" spans="1:11" ht="15.6" thickBot="1" x14ac:dyDescent="0.5">
      <c r="A213" s="106"/>
      <c r="B213" s="617"/>
      <c r="C213" s="629"/>
      <c r="D213" s="637"/>
      <c r="E213" s="554"/>
      <c r="F213" s="640"/>
      <c r="G213" s="254" t="str">
        <f>IF('８-1'!I227&lt;&gt;"",'８-1'!I227,"")</f>
        <v/>
      </c>
      <c r="H213" s="255" t="str">
        <f>IF('８-1'!J227&lt;&gt;"",'８-1'!J227,"")</f>
        <v/>
      </c>
      <c r="I213" s="247" t="str">
        <f>IF('８-1'!K227&lt;&gt;"",'８-1'!K227,"")</f>
        <v/>
      </c>
      <c r="J213" s="277" t="str">
        <f>IF('８-1'!L227&lt;&gt;"",'８-1'!L227,"")</f>
        <v/>
      </c>
      <c r="K213" s="247" t="str">
        <f>IF('８-1'!M227&lt;&gt;"",'８-1'!M227,"")</f>
        <v/>
      </c>
    </row>
    <row r="214" spans="1:11" x14ac:dyDescent="0.45">
      <c r="A214" s="106"/>
      <c r="B214" s="615" t="str">
        <f>IF(C214&lt;&gt;"",11,"")</f>
        <v/>
      </c>
      <c r="C214" s="627" t="str">
        <f>IF('1'!D23&lt;&gt;"",'1'!D23,"")</f>
        <v/>
      </c>
      <c r="D214" s="635" t="str">
        <f>IF('3'!G68="[選択]","","【A】"&amp;'3'!G68&amp;"（"&amp;'3'!H69&amp;"）"&amp;CHAR(10))&amp;IF('3'!I68="[選択]","","【B】"&amp;'3'!I68&amp;"（"&amp;'3'!J69&amp;"）"&amp;CHAR(10))&amp;IF('3'!K68="実施済","【C】"&amp;'3'!K68&amp;"（"&amp;'3'!L69&amp;"）"&amp;CHAR(10),"")&amp;IF('3'!M68="実施済","【D】"&amp;'3'!M68&amp;"（"&amp;'3'!N69&amp;"）"&amp;CHAR(10),"")</f>
        <v/>
      </c>
      <c r="E214" s="552" t="str">
        <f>IF('4'!G69="[選択]","","【a】"&amp;'4'!G69&amp;"（"&amp;'4'!H70&amp;"）"&amp;CHAR(10))&amp;IF('4'!I69="[選択]","","【b】"&amp;'4'!I69&amp;"（"&amp;'4'!J70&amp;"）"&amp;CHAR(10))&amp;IF('4'!K69="[選択]","","【c】"&amp;'4'!K69&amp;"（"&amp;'4'!L70&amp;"）"&amp;CHAR(10))&amp;IF('4'!M69="[選択]","","【d】"&amp;'4'!M69&amp;"（"&amp;'4'!N70&amp;"）"&amp;CHAR(10))&amp;IF('4'!O69="[選択]","","【e】"&amp;'4'!O69&amp;"（"&amp;'4'!P70&amp;"）"&amp;CHAR(10))&amp;IF('4'!Q69="[選択]","","【f】"&amp;'4'!Q69&amp;"（"&amp;'4'!R70&amp;"）"&amp;CHAR(10))&amp;IF('4'!S69="[選択]","","【g】"&amp;'4'!S69&amp;"（"&amp;'4'!T70&amp;"）"&amp;CHAR(10))&amp;IF('4'!U69="[選択]","","【h】"&amp;'4'!U69&amp;"（"&amp;'4'!V70&amp;"）")</f>
        <v/>
      </c>
      <c r="F214" s="638" t="str">
        <f>'4'!X69</f>
        <v>[選択]</v>
      </c>
      <c r="G214" s="250" t="str">
        <f>IF('８-1'!I228&lt;&gt;"",'８-1'!I228,"")</f>
        <v/>
      </c>
      <c r="H214" s="251" t="str">
        <f>IF('８-1'!J228&lt;&gt;"",'８-1'!J228,"")</f>
        <v/>
      </c>
      <c r="I214" s="236" t="str">
        <f>IF('８-1'!K228&lt;&gt;"",'８-1'!K228,"")</f>
        <v/>
      </c>
      <c r="J214" s="275" t="str">
        <f>IF('８-1'!L228&lt;&gt;"",'８-1'!L228,"")</f>
        <v/>
      </c>
      <c r="K214" s="236" t="str">
        <f>IF('８-1'!M228&lt;&gt;"",'８-1'!M228,"")</f>
        <v/>
      </c>
    </row>
    <row r="215" spans="1:11" x14ac:dyDescent="0.45">
      <c r="A215" s="106"/>
      <c r="B215" s="616"/>
      <c r="C215" s="628"/>
      <c r="D215" s="636"/>
      <c r="E215" s="553"/>
      <c r="F215" s="639"/>
      <c r="G215" s="252" t="str">
        <f>IF('８-1'!I229&lt;&gt;"",'８-1'!I229,"")</f>
        <v/>
      </c>
      <c r="H215" s="253" t="str">
        <f>IF('８-1'!J229&lt;&gt;"",'８-1'!J229,"")</f>
        <v/>
      </c>
      <c r="I215" s="243" t="str">
        <f>IF('８-1'!K229&lt;&gt;"",'８-1'!K229,"")</f>
        <v/>
      </c>
      <c r="J215" s="276" t="str">
        <f>IF('８-1'!L229&lt;&gt;"",'８-1'!L229,"")</f>
        <v/>
      </c>
      <c r="K215" s="243" t="str">
        <f>IF('８-1'!M229&lt;&gt;"",'８-1'!M229,"")</f>
        <v/>
      </c>
    </row>
    <row r="216" spans="1:11" x14ac:dyDescent="0.45">
      <c r="A216" s="106"/>
      <c r="B216" s="616"/>
      <c r="C216" s="628"/>
      <c r="D216" s="636"/>
      <c r="E216" s="553"/>
      <c r="F216" s="639"/>
      <c r="G216" s="252" t="str">
        <f>IF('８-1'!I230&lt;&gt;"",'８-1'!I230,"")</f>
        <v/>
      </c>
      <c r="H216" s="253" t="str">
        <f>IF('８-1'!J230&lt;&gt;"",'８-1'!J230,"")</f>
        <v/>
      </c>
      <c r="I216" s="243" t="str">
        <f>IF('８-1'!K230&lt;&gt;"",'８-1'!K230,"")</f>
        <v/>
      </c>
      <c r="J216" s="276" t="str">
        <f>IF('８-1'!L230&lt;&gt;"",'８-1'!L230,"")</f>
        <v/>
      </c>
      <c r="K216" s="243" t="str">
        <f>IF('８-1'!M230&lt;&gt;"",'８-1'!M230,"")</f>
        <v/>
      </c>
    </row>
    <row r="217" spans="1:11" x14ac:dyDescent="0.45">
      <c r="A217" s="106"/>
      <c r="B217" s="616"/>
      <c r="C217" s="628"/>
      <c r="D217" s="636"/>
      <c r="E217" s="553"/>
      <c r="F217" s="639"/>
      <c r="G217" s="252" t="str">
        <f>IF('８-1'!I231&lt;&gt;"",'８-1'!I231,"")</f>
        <v/>
      </c>
      <c r="H217" s="253" t="str">
        <f>IF('８-1'!J231&lt;&gt;"",'８-1'!J231,"")</f>
        <v/>
      </c>
      <c r="I217" s="243" t="str">
        <f>IF('８-1'!K231&lt;&gt;"",'８-1'!K231,"")</f>
        <v/>
      </c>
      <c r="J217" s="276" t="str">
        <f>IF('８-1'!L231&lt;&gt;"",'８-1'!L231,"")</f>
        <v/>
      </c>
      <c r="K217" s="243" t="str">
        <f>IF('８-1'!M231&lt;&gt;"",'８-1'!M231,"")</f>
        <v/>
      </c>
    </row>
    <row r="218" spans="1:11" x14ac:dyDescent="0.45">
      <c r="A218" s="106"/>
      <c r="B218" s="616"/>
      <c r="C218" s="628"/>
      <c r="D218" s="636"/>
      <c r="E218" s="553"/>
      <c r="F218" s="639"/>
      <c r="G218" s="252" t="str">
        <f>IF('８-1'!I232&lt;&gt;"",'８-1'!I232,"")</f>
        <v/>
      </c>
      <c r="H218" s="253" t="str">
        <f>IF('８-1'!J232&lt;&gt;"",'８-1'!J232,"")</f>
        <v/>
      </c>
      <c r="I218" s="243" t="str">
        <f>IF('８-1'!K232&lt;&gt;"",'８-1'!K232,"")</f>
        <v/>
      </c>
      <c r="J218" s="276" t="str">
        <f>IF('８-1'!L232&lt;&gt;"",'８-1'!L232,"")</f>
        <v/>
      </c>
      <c r="K218" s="243" t="str">
        <f>IF('８-1'!M232&lt;&gt;"",'８-1'!M232,"")</f>
        <v/>
      </c>
    </row>
    <row r="219" spans="1:11" x14ac:dyDescent="0.45">
      <c r="A219" s="106"/>
      <c r="B219" s="616"/>
      <c r="C219" s="628"/>
      <c r="D219" s="636"/>
      <c r="E219" s="553"/>
      <c r="F219" s="639"/>
      <c r="G219" s="252" t="str">
        <f>IF('８-1'!I233&lt;&gt;"",'８-1'!I233,"")</f>
        <v/>
      </c>
      <c r="H219" s="253" t="str">
        <f>IF('８-1'!J233&lt;&gt;"",'８-1'!J233,"")</f>
        <v/>
      </c>
      <c r="I219" s="243" t="str">
        <f>IF('８-1'!K233&lt;&gt;"",'８-1'!K233,"")</f>
        <v/>
      </c>
      <c r="J219" s="276" t="str">
        <f>IF('８-1'!L233&lt;&gt;"",'８-1'!L233,"")</f>
        <v/>
      </c>
      <c r="K219" s="243" t="str">
        <f>IF('８-1'!M233&lt;&gt;"",'８-1'!M233,"")</f>
        <v/>
      </c>
    </row>
    <row r="220" spans="1:11" x14ac:dyDescent="0.45">
      <c r="A220" s="106"/>
      <c r="B220" s="616"/>
      <c r="C220" s="628"/>
      <c r="D220" s="636"/>
      <c r="E220" s="553"/>
      <c r="F220" s="639"/>
      <c r="G220" s="252" t="str">
        <f>IF('８-1'!I234&lt;&gt;"",'８-1'!I234,"")</f>
        <v/>
      </c>
      <c r="H220" s="253" t="str">
        <f>IF('８-1'!J234&lt;&gt;"",'８-1'!J234,"")</f>
        <v/>
      </c>
      <c r="I220" s="243" t="str">
        <f>IF('８-1'!K234&lt;&gt;"",'８-1'!K234,"")</f>
        <v/>
      </c>
      <c r="J220" s="276" t="str">
        <f>IF('８-1'!L234&lt;&gt;"",'８-1'!L234,"")</f>
        <v/>
      </c>
      <c r="K220" s="243" t="str">
        <f>IF('８-1'!M234&lt;&gt;"",'８-1'!M234,"")</f>
        <v/>
      </c>
    </row>
    <row r="221" spans="1:11" x14ac:dyDescent="0.45">
      <c r="A221" s="106"/>
      <c r="B221" s="616"/>
      <c r="C221" s="628"/>
      <c r="D221" s="636"/>
      <c r="E221" s="553"/>
      <c r="F221" s="639"/>
      <c r="G221" s="252" t="str">
        <f>IF('８-1'!I235&lt;&gt;"",'８-1'!I235,"")</f>
        <v/>
      </c>
      <c r="H221" s="253" t="str">
        <f>IF('８-1'!J235&lt;&gt;"",'８-1'!J235,"")</f>
        <v/>
      </c>
      <c r="I221" s="243" t="str">
        <f>IF('８-1'!K235&lt;&gt;"",'８-1'!K235,"")</f>
        <v/>
      </c>
      <c r="J221" s="276" t="str">
        <f>IF('８-1'!L235&lt;&gt;"",'８-1'!L235,"")</f>
        <v/>
      </c>
      <c r="K221" s="243" t="str">
        <f>IF('８-1'!M235&lt;&gt;"",'８-1'!M235,"")</f>
        <v/>
      </c>
    </row>
    <row r="222" spans="1:11" x14ac:dyDescent="0.45">
      <c r="A222" s="106"/>
      <c r="B222" s="616"/>
      <c r="C222" s="628"/>
      <c r="D222" s="636"/>
      <c r="E222" s="553"/>
      <c r="F222" s="639"/>
      <c r="G222" s="252" t="str">
        <f>IF('８-1'!I236&lt;&gt;"",'８-1'!I236,"")</f>
        <v/>
      </c>
      <c r="H222" s="253" t="str">
        <f>IF('８-1'!J236&lt;&gt;"",'８-1'!J236,"")</f>
        <v/>
      </c>
      <c r="I222" s="243" t="str">
        <f>IF('８-1'!K236&lt;&gt;"",'８-1'!K236,"")</f>
        <v/>
      </c>
      <c r="J222" s="276" t="str">
        <f>IF('８-1'!L236&lt;&gt;"",'８-1'!L236,"")</f>
        <v/>
      </c>
      <c r="K222" s="243" t="str">
        <f>IF('８-1'!M236&lt;&gt;"",'８-1'!M236,"")</f>
        <v/>
      </c>
    </row>
    <row r="223" spans="1:11" x14ac:dyDescent="0.45">
      <c r="A223" s="106"/>
      <c r="B223" s="616"/>
      <c r="C223" s="628"/>
      <c r="D223" s="636"/>
      <c r="E223" s="553"/>
      <c r="F223" s="639"/>
      <c r="G223" s="252" t="str">
        <f>IF('８-1'!I237&lt;&gt;"",'８-1'!I237,"")</f>
        <v/>
      </c>
      <c r="H223" s="253" t="str">
        <f>IF('８-1'!J237&lt;&gt;"",'８-1'!J237,"")</f>
        <v/>
      </c>
      <c r="I223" s="243" t="str">
        <f>IF('８-1'!K237&lt;&gt;"",'８-1'!K237,"")</f>
        <v/>
      </c>
      <c r="J223" s="276" t="str">
        <f>IF('８-1'!L237&lt;&gt;"",'８-1'!L237,"")</f>
        <v/>
      </c>
      <c r="K223" s="243" t="str">
        <f>IF('８-1'!M237&lt;&gt;"",'８-1'!M237,"")</f>
        <v/>
      </c>
    </row>
    <row r="224" spans="1:11" x14ac:dyDescent="0.45">
      <c r="A224" s="106"/>
      <c r="B224" s="616"/>
      <c r="C224" s="628"/>
      <c r="D224" s="636"/>
      <c r="E224" s="553"/>
      <c r="F224" s="639"/>
      <c r="G224" s="252" t="str">
        <f>IF('８-1'!I238&lt;&gt;"",'８-1'!I238,"")</f>
        <v/>
      </c>
      <c r="H224" s="253" t="str">
        <f>IF('８-1'!J238&lt;&gt;"",'８-1'!J238,"")</f>
        <v/>
      </c>
      <c r="I224" s="243" t="str">
        <f>IF('８-1'!K238&lt;&gt;"",'８-1'!K238,"")</f>
        <v/>
      </c>
      <c r="J224" s="276" t="str">
        <f>IF('８-1'!L238&lt;&gt;"",'８-1'!L238,"")</f>
        <v/>
      </c>
      <c r="K224" s="243" t="str">
        <f>IF('８-1'!M238&lt;&gt;"",'８-1'!M238,"")</f>
        <v/>
      </c>
    </row>
    <row r="225" spans="1:11" x14ac:dyDescent="0.45">
      <c r="A225" s="106"/>
      <c r="B225" s="616"/>
      <c r="C225" s="628"/>
      <c r="D225" s="636"/>
      <c r="E225" s="553"/>
      <c r="F225" s="639"/>
      <c r="G225" s="252" t="str">
        <f>IF('８-1'!I239&lt;&gt;"",'８-1'!I239,"")</f>
        <v/>
      </c>
      <c r="H225" s="253" t="str">
        <f>IF('８-1'!J239&lt;&gt;"",'８-1'!J239,"")</f>
        <v/>
      </c>
      <c r="I225" s="243" t="str">
        <f>IF('８-1'!K239&lt;&gt;"",'８-1'!K239,"")</f>
        <v/>
      </c>
      <c r="J225" s="276" t="str">
        <f>IF('８-1'!L239&lt;&gt;"",'８-1'!L239,"")</f>
        <v/>
      </c>
      <c r="K225" s="243" t="str">
        <f>IF('８-1'!M239&lt;&gt;"",'８-1'!M239,"")</f>
        <v/>
      </c>
    </row>
    <row r="226" spans="1:11" x14ac:dyDescent="0.45">
      <c r="A226" s="106"/>
      <c r="B226" s="616"/>
      <c r="C226" s="628"/>
      <c r="D226" s="636"/>
      <c r="E226" s="553"/>
      <c r="F226" s="639"/>
      <c r="G226" s="252" t="str">
        <f>IF('８-1'!I240&lt;&gt;"",'８-1'!I240,"")</f>
        <v/>
      </c>
      <c r="H226" s="253" t="str">
        <f>IF('８-1'!J240&lt;&gt;"",'８-1'!J240,"")</f>
        <v/>
      </c>
      <c r="I226" s="243" t="str">
        <f>IF('８-1'!K240&lt;&gt;"",'８-1'!K240,"")</f>
        <v/>
      </c>
      <c r="J226" s="276" t="str">
        <f>IF('８-1'!L240&lt;&gt;"",'８-1'!L240,"")</f>
        <v/>
      </c>
      <c r="K226" s="243" t="str">
        <f>IF('８-1'!M240&lt;&gt;"",'８-1'!M240,"")</f>
        <v/>
      </c>
    </row>
    <row r="227" spans="1:11" x14ac:dyDescent="0.45">
      <c r="A227" s="106"/>
      <c r="B227" s="616"/>
      <c r="C227" s="628"/>
      <c r="D227" s="636"/>
      <c r="E227" s="553"/>
      <c r="F227" s="639"/>
      <c r="G227" s="252" t="str">
        <f>IF('８-1'!I241&lt;&gt;"",'８-1'!I241,"")</f>
        <v/>
      </c>
      <c r="H227" s="253" t="str">
        <f>IF('８-1'!J241&lt;&gt;"",'８-1'!J241,"")</f>
        <v/>
      </c>
      <c r="I227" s="243" t="str">
        <f>IF('８-1'!K241&lt;&gt;"",'８-1'!K241,"")</f>
        <v/>
      </c>
      <c r="J227" s="276" t="str">
        <f>IF('８-1'!L241&lt;&gt;"",'８-1'!L241,"")</f>
        <v/>
      </c>
      <c r="K227" s="243" t="str">
        <f>IF('８-1'!M241&lt;&gt;"",'８-1'!M241,"")</f>
        <v/>
      </c>
    </row>
    <row r="228" spans="1:11" x14ac:dyDescent="0.45">
      <c r="A228" s="106"/>
      <c r="B228" s="616"/>
      <c r="C228" s="628"/>
      <c r="D228" s="636"/>
      <c r="E228" s="553"/>
      <c r="F228" s="639"/>
      <c r="G228" s="252" t="str">
        <f>IF('８-1'!I242&lt;&gt;"",'８-1'!I242,"")</f>
        <v/>
      </c>
      <c r="H228" s="253" t="str">
        <f>IF('８-1'!J242&lt;&gt;"",'８-1'!J242,"")</f>
        <v/>
      </c>
      <c r="I228" s="243" t="str">
        <f>IF('８-1'!K242&lt;&gt;"",'８-1'!K242,"")</f>
        <v/>
      </c>
      <c r="J228" s="276" t="str">
        <f>IF('８-1'!L242&lt;&gt;"",'８-1'!L242,"")</f>
        <v/>
      </c>
      <c r="K228" s="243" t="str">
        <f>IF('８-1'!M242&lt;&gt;"",'８-1'!M242,"")</f>
        <v/>
      </c>
    </row>
    <row r="229" spans="1:11" x14ac:dyDescent="0.45">
      <c r="A229" s="106"/>
      <c r="B229" s="616"/>
      <c r="C229" s="628"/>
      <c r="D229" s="636"/>
      <c r="E229" s="553"/>
      <c r="F229" s="639"/>
      <c r="G229" s="252" t="str">
        <f>IF('８-1'!I243&lt;&gt;"",'８-1'!I243,"")</f>
        <v/>
      </c>
      <c r="H229" s="253" t="str">
        <f>IF('８-1'!J243&lt;&gt;"",'８-1'!J243,"")</f>
        <v/>
      </c>
      <c r="I229" s="243" t="str">
        <f>IF('８-1'!K243&lt;&gt;"",'８-1'!K243,"")</f>
        <v/>
      </c>
      <c r="J229" s="276" t="str">
        <f>IF('８-1'!L243&lt;&gt;"",'８-1'!L243,"")</f>
        <v/>
      </c>
      <c r="K229" s="243" t="str">
        <f>IF('８-1'!M243&lt;&gt;"",'８-1'!M243,"")</f>
        <v/>
      </c>
    </row>
    <row r="230" spans="1:11" x14ac:dyDescent="0.45">
      <c r="A230" s="106"/>
      <c r="B230" s="616"/>
      <c r="C230" s="628"/>
      <c r="D230" s="636"/>
      <c r="E230" s="553"/>
      <c r="F230" s="639"/>
      <c r="G230" s="252" t="str">
        <f>IF('８-1'!I244&lt;&gt;"",'８-1'!I244,"")</f>
        <v/>
      </c>
      <c r="H230" s="253" t="str">
        <f>IF('８-1'!J244&lt;&gt;"",'８-1'!J244,"")</f>
        <v/>
      </c>
      <c r="I230" s="243" t="str">
        <f>IF('８-1'!K244&lt;&gt;"",'８-1'!K244,"")</f>
        <v/>
      </c>
      <c r="J230" s="276" t="str">
        <f>IF('８-1'!L244&lt;&gt;"",'８-1'!L244,"")</f>
        <v/>
      </c>
      <c r="K230" s="243" t="str">
        <f>IF('８-1'!M244&lt;&gt;"",'８-1'!M244,"")</f>
        <v/>
      </c>
    </row>
    <row r="231" spans="1:11" x14ac:dyDescent="0.45">
      <c r="A231" s="106"/>
      <c r="B231" s="616"/>
      <c r="C231" s="628"/>
      <c r="D231" s="636"/>
      <c r="E231" s="553"/>
      <c r="F231" s="639"/>
      <c r="G231" s="252" t="str">
        <f>IF('８-1'!I245&lt;&gt;"",'８-1'!I245,"")</f>
        <v/>
      </c>
      <c r="H231" s="253" t="str">
        <f>IF('８-1'!J245&lt;&gt;"",'８-1'!J245,"")</f>
        <v/>
      </c>
      <c r="I231" s="243" t="str">
        <f>IF('８-1'!K245&lt;&gt;"",'８-1'!K245,"")</f>
        <v/>
      </c>
      <c r="J231" s="276" t="str">
        <f>IF('８-1'!L245&lt;&gt;"",'８-1'!L245,"")</f>
        <v/>
      </c>
      <c r="K231" s="243" t="str">
        <f>IF('８-1'!M245&lt;&gt;"",'８-1'!M245,"")</f>
        <v/>
      </c>
    </row>
    <row r="232" spans="1:11" x14ac:dyDescent="0.45">
      <c r="A232" s="106"/>
      <c r="B232" s="616"/>
      <c r="C232" s="628"/>
      <c r="D232" s="636"/>
      <c r="E232" s="553"/>
      <c r="F232" s="639"/>
      <c r="G232" s="252" t="str">
        <f>IF('８-1'!I246&lt;&gt;"",'８-1'!I246,"")</f>
        <v/>
      </c>
      <c r="H232" s="253" t="str">
        <f>IF('８-1'!J246&lt;&gt;"",'８-1'!J246,"")</f>
        <v/>
      </c>
      <c r="I232" s="243" t="str">
        <f>IF('８-1'!K246&lt;&gt;"",'８-1'!K246,"")</f>
        <v/>
      </c>
      <c r="J232" s="276" t="str">
        <f>IF('８-1'!L246&lt;&gt;"",'８-1'!L246,"")</f>
        <v/>
      </c>
      <c r="K232" s="243" t="str">
        <f>IF('８-1'!M246&lt;&gt;"",'８-1'!M246,"")</f>
        <v/>
      </c>
    </row>
    <row r="233" spans="1:11" x14ac:dyDescent="0.45">
      <c r="A233" s="106"/>
      <c r="B233" s="616"/>
      <c r="C233" s="628"/>
      <c r="D233" s="636"/>
      <c r="E233" s="553"/>
      <c r="F233" s="639"/>
      <c r="G233" s="252" t="str">
        <f>IF('８-1'!I247&lt;&gt;"",'８-1'!I247,"")</f>
        <v/>
      </c>
      <c r="H233" s="253" t="str">
        <f>IF('８-1'!J247&lt;&gt;"",'８-1'!J247,"")</f>
        <v/>
      </c>
      <c r="I233" s="243" t="str">
        <f>IF('８-1'!K247&lt;&gt;"",'８-1'!K247,"")</f>
        <v/>
      </c>
      <c r="J233" s="276" t="str">
        <f>IF('８-1'!L247&lt;&gt;"",'８-1'!L247,"")</f>
        <v/>
      </c>
      <c r="K233" s="243" t="str">
        <f>IF('８-1'!M247&lt;&gt;"",'８-1'!M247,"")</f>
        <v/>
      </c>
    </row>
    <row r="234" spans="1:11" ht="15.6" thickBot="1" x14ac:dyDescent="0.5">
      <c r="A234" s="106"/>
      <c r="B234" s="617"/>
      <c r="C234" s="629"/>
      <c r="D234" s="637"/>
      <c r="E234" s="554"/>
      <c r="F234" s="640"/>
      <c r="G234" s="254" t="str">
        <f>IF('８-1'!I248&lt;&gt;"",'８-1'!I248,"")</f>
        <v/>
      </c>
      <c r="H234" s="255" t="str">
        <f>IF('８-1'!J248&lt;&gt;"",'８-1'!J248,"")</f>
        <v/>
      </c>
      <c r="I234" s="247" t="str">
        <f>IF('８-1'!K248&lt;&gt;"",'８-1'!K248,"")</f>
        <v/>
      </c>
      <c r="J234" s="277" t="str">
        <f>IF('８-1'!L248&lt;&gt;"",'８-1'!L248,"")</f>
        <v/>
      </c>
      <c r="K234" s="247" t="str">
        <f>IF('８-1'!M248&lt;&gt;"",'８-1'!M248,"")</f>
        <v/>
      </c>
    </row>
    <row r="235" spans="1:11" x14ac:dyDescent="0.45">
      <c r="A235" s="106"/>
      <c r="B235" s="615" t="str">
        <f>IF(C235&lt;&gt;"",12,"")</f>
        <v/>
      </c>
      <c r="C235" s="627" t="str">
        <f>IF('1'!D24&lt;&gt;"",'1'!D24,"")</f>
        <v/>
      </c>
      <c r="D235" s="635" t="str">
        <f>IF('3'!G73="[選択]","","【A】"&amp;'3'!G73&amp;"（"&amp;'3'!H74&amp;"）"&amp;CHAR(10))&amp;IF('3'!I73="[選択]","","【B】"&amp;'3'!I73&amp;"（"&amp;'3'!J74&amp;"）"&amp;CHAR(10))&amp;IF('3'!K73="実施済","【C】"&amp;'3'!K73&amp;"（"&amp;'3'!L74&amp;"）"&amp;CHAR(10),"")&amp;IF('3'!M73="実施済","【D】"&amp;'3'!M73&amp;"（"&amp;'3'!N74&amp;"）"&amp;CHAR(10),"")</f>
        <v/>
      </c>
      <c r="E235" s="552" t="str">
        <f>IF('4'!G74="[選択]","","【a】"&amp;'4'!G74&amp;"（"&amp;'4'!H75&amp;"）"&amp;CHAR(10))&amp;IF('4'!I74="[選択]","","【b】"&amp;'4'!I74&amp;"（"&amp;'4'!J75&amp;"）"&amp;CHAR(10))&amp;IF('4'!K74="[選択]","","【c】"&amp;'4'!K74&amp;"（"&amp;'4'!L75&amp;"）"&amp;CHAR(10))&amp;IF('4'!M74="[選択]","","【d】"&amp;'4'!M74&amp;"（"&amp;'4'!N75&amp;"）"&amp;CHAR(10))&amp;IF('4'!O74="[選択]","","【e】"&amp;'4'!O74&amp;"（"&amp;'4'!P75&amp;"）"&amp;CHAR(10))&amp;IF('4'!Q74="[選択]","","【f】"&amp;'4'!Q74&amp;"（"&amp;'4'!R75&amp;"）"&amp;CHAR(10))&amp;IF('4'!S74="[選択]","","【g】"&amp;'4'!S74&amp;"（"&amp;'4'!T75&amp;"）"&amp;CHAR(10))&amp;IF('4'!U74="[選択]","","【h】"&amp;'4'!U74&amp;"（"&amp;'4'!V75&amp;"）")</f>
        <v/>
      </c>
      <c r="F235" s="638" t="str">
        <f>'4'!X74</f>
        <v>[選択]</v>
      </c>
      <c r="G235" s="250" t="str">
        <f>IF('８-1'!I249&lt;&gt;"",'８-1'!I249,"")</f>
        <v/>
      </c>
      <c r="H235" s="251" t="str">
        <f>IF('８-1'!J249&lt;&gt;"",'８-1'!J249,"")</f>
        <v/>
      </c>
      <c r="I235" s="236" t="str">
        <f>IF('８-1'!K249&lt;&gt;"",'８-1'!K249,"")</f>
        <v/>
      </c>
      <c r="J235" s="275" t="str">
        <f>IF('８-1'!L249&lt;&gt;"",'８-1'!L249,"")</f>
        <v/>
      </c>
      <c r="K235" s="236" t="str">
        <f>IF('８-1'!M249&lt;&gt;"",'８-1'!M249,"")</f>
        <v/>
      </c>
    </row>
    <row r="236" spans="1:11" x14ac:dyDescent="0.45">
      <c r="A236" s="106"/>
      <c r="B236" s="616"/>
      <c r="C236" s="628"/>
      <c r="D236" s="636"/>
      <c r="E236" s="553"/>
      <c r="F236" s="639"/>
      <c r="G236" s="252" t="str">
        <f>IF('８-1'!I250&lt;&gt;"",'８-1'!I250,"")</f>
        <v/>
      </c>
      <c r="H236" s="253" t="str">
        <f>IF('８-1'!J250&lt;&gt;"",'８-1'!J250,"")</f>
        <v/>
      </c>
      <c r="I236" s="243" t="str">
        <f>IF('８-1'!K250&lt;&gt;"",'８-1'!K250,"")</f>
        <v/>
      </c>
      <c r="J236" s="276" t="str">
        <f>IF('８-1'!L250&lt;&gt;"",'８-1'!L250,"")</f>
        <v/>
      </c>
      <c r="K236" s="243" t="str">
        <f>IF('８-1'!M250&lt;&gt;"",'８-1'!M250,"")</f>
        <v/>
      </c>
    </row>
    <row r="237" spans="1:11" x14ac:dyDescent="0.45">
      <c r="A237" s="106"/>
      <c r="B237" s="616"/>
      <c r="C237" s="628"/>
      <c r="D237" s="636"/>
      <c r="E237" s="553"/>
      <c r="F237" s="639"/>
      <c r="G237" s="252" t="str">
        <f>IF('８-1'!I251&lt;&gt;"",'８-1'!I251,"")</f>
        <v/>
      </c>
      <c r="H237" s="253" t="str">
        <f>IF('８-1'!J251&lt;&gt;"",'８-1'!J251,"")</f>
        <v/>
      </c>
      <c r="I237" s="243" t="str">
        <f>IF('８-1'!K251&lt;&gt;"",'８-1'!K251,"")</f>
        <v/>
      </c>
      <c r="J237" s="276" t="str">
        <f>IF('８-1'!L251&lt;&gt;"",'８-1'!L251,"")</f>
        <v/>
      </c>
      <c r="K237" s="243" t="str">
        <f>IF('８-1'!M251&lt;&gt;"",'８-1'!M251,"")</f>
        <v/>
      </c>
    </row>
    <row r="238" spans="1:11" x14ac:dyDescent="0.45">
      <c r="A238" s="106"/>
      <c r="B238" s="616"/>
      <c r="C238" s="628"/>
      <c r="D238" s="636"/>
      <c r="E238" s="553"/>
      <c r="F238" s="639"/>
      <c r="G238" s="252" t="str">
        <f>IF('８-1'!I252&lt;&gt;"",'８-1'!I252,"")</f>
        <v/>
      </c>
      <c r="H238" s="253" t="str">
        <f>IF('８-1'!J252&lt;&gt;"",'８-1'!J252,"")</f>
        <v/>
      </c>
      <c r="I238" s="243" t="str">
        <f>IF('８-1'!K252&lt;&gt;"",'８-1'!K252,"")</f>
        <v/>
      </c>
      <c r="J238" s="276" t="str">
        <f>IF('８-1'!L252&lt;&gt;"",'８-1'!L252,"")</f>
        <v/>
      </c>
      <c r="K238" s="243" t="str">
        <f>IF('８-1'!M252&lt;&gt;"",'８-1'!M252,"")</f>
        <v/>
      </c>
    </row>
    <row r="239" spans="1:11" x14ac:dyDescent="0.45">
      <c r="A239" s="106"/>
      <c r="B239" s="616"/>
      <c r="C239" s="628"/>
      <c r="D239" s="636"/>
      <c r="E239" s="553"/>
      <c r="F239" s="639"/>
      <c r="G239" s="252" t="str">
        <f>IF('８-1'!I253&lt;&gt;"",'８-1'!I253,"")</f>
        <v/>
      </c>
      <c r="H239" s="253" t="str">
        <f>IF('８-1'!J253&lt;&gt;"",'８-1'!J253,"")</f>
        <v/>
      </c>
      <c r="I239" s="243" t="str">
        <f>IF('８-1'!K253&lt;&gt;"",'８-1'!K253,"")</f>
        <v/>
      </c>
      <c r="J239" s="276" t="str">
        <f>IF('８-1'!L253&lt;&gt;"",'８-1'!L253,"")</f>
        <v/>
      </c>
      <c r="K239" s="243" t="str">
        <f>IF('８-1'!M253&lt;&gt;"",'８-1'!M253,"")</f>
        <v/>
      </c>
    </row>
    <row r="240" spans="1:11" x14ac:dyDescent="0.45">
      <c r="A240" s="106"/>
      <c r="B240" s="616"/>
      <c r="C240" s="628"/>
      <c r="D240" s="636"/>
      <c r="E240" s="553"/>
      <c r="F240" s="639"/>
      <c r="G240" s="252" t="str">
        <f>IF('８-1'!I254&lt;&gt;"",'８-1'!I254,"")</f>
        <v/>
      </c>
      <c r="H240" s="253" t="str">
        <f>IF('８-1'!J254&lt;&gt;"",'８-1'!J254,"")</f>
        <v/>
      </c>
      <c r="I240" s="243" t="str">
        <f>IF('８-1'!K254&lt;&gt;"",'８-1'!K254,"")</f>
        <v/>
      </c>
      <c r="J240" s="276" t="str">
        <f>IF('８-1'!L254&lt;&gt;"",'８-1'!L254,"")</f>
        <v/>
      </c>
      <c r="K240" s="243" t="str">
        <f>IF('８-1'!M254&lt;&gt;"",'８-1'!M254,"")</f>
        <v/>
      </c>
    </row>
    <row r="241" spans="1:11" x14ac:dyDescent="0.45">
      <c r="A241" s="106"/>
      <c r="B241" s="616"/>
      <c r="C241" s="628"/>
      <c r="D241" s="636"/>
      <c r="E241" s="553"/>
      <c r="F241" s="639"/>
      <c r="G241" s="252" t="str">
        <f>IF('８-1'!I255&lt;&gt;"",'８-1'!I255,"")</f>
        <v/>
      </c>
      <c r="H241" s="253" t="str">
        <f>IF('８-1'!J255&lt;&gt;"",'８-1'!J255,"")</f>
        <v/>
      </c>
      <c r="I241" s="243" t="str">
        <f>IF('８-1'!K255&lt;&gt;"",'８-1'!K255,"")</f>
        <v/>
      </c>
      <c r="J241" s="276" t="str">
        <f>IF('８-1'!L255&lt;&gt;"",'８-1'!L255,"")</f>
        <v/>
      </c>
      <c r="K241" s="243" t="str">
        <f>IF('８-1'!M255&lt;&gt;"",'８-1'!M255,"")</f>
        <v/>
      </c>
    </row>
    <row r="242" spans="1:11" x14ac:dyDescent="0.45">
      <c r="A242" s="106"/>
      <c r="B242" s="616"/>
      <c r="C242" s="628"/>
      <c r="D242" s="636"/>
      <c r="E242" s="553"/>
      <c r="F242" s="639"/>
      <c r="G242" s="252" t="str">
        <f>IF('８-1'!I256&lt;&gt;"",'８-1'!I256,"")</f>
        <v/>
      </c>
      <c r="H242" s="253" t="str">
        <f>IF('８-1'!J256&lt;&gt;"",'８-1'!J256,"")</f>
        <v/>
      </c>
      <c r="I242" s="243" t="str">
        <f>IF('８-1'!K256&lt;&gt;"",'８-1'!K256,"")</f>
        <v/>
      </c>
      <c r="J242" s="276" t="str">
        <f>IF('８-1'!L256&lt;&gt;"",'８-1'!L256,"")</f>
        <v/>
      </c>
      <c r="K242" s="243" t="str">
        <f>IF('８-1'!M256&lt;&gt;"",'８-1'!M256,"")</f>
        <v/>
      </c>
    </row>
    <row r="243" spans="1:11" x14ac:dyDescent="0.45">
      <c r="A243" s="106"/>
      <c r="B243" s="616"/>
      <c r="C243" s="628"/>
      <c r="D243" s="636"/>
      <c r="E243" s="553"/>
      <c r="F243" s="639"/>
      <c r="G243" s="252" t="str">
        <f>IF('８-1'!I257&lt;&gt;"",'８-1'!I257,"")</f>
        <v/>
      </c>
      <c r="H243" s="253" t="str">
        <f>IF('８-1'!J257&lt;&gt;"",'８-1'!J257,"")</f>
        <v/>
      </c>
      <c r="I243" s="243" t="str">
        <f>IF('８-1'!K257&lt;&gt;"",'８-1'!K257,"")</f>
        <v/>
      </c>
      <c r="J243" s="276" t="str">
        <f>IF('８-1'!L257&lt;&gt;"",'８-1'!L257,"")</f>
        <v/>
      </c>
      <c r="K243" s="243" t="str">
        <f>IF('８-1'!M257&lt;&gt;"",'８-1'!M257,"")</f>
        <v/>
      </c>
    </row>
    <row r="244" spans="1:11" x14ac:dyDescent="0.45">
      <c r="A244" s="106"/>
      <c r="B244" s="616"/>
      <c r="C244" s="628"/>
      <c r="D244" s="636"/>
      <c r="E244" s="553"/>
      <c r="F244" s="639"/>
      <c r="G244" s="252" t="str">
        <f>IF('８-1'!I258&lt;&gt;"",'８-1'!I258,"")</f>
        <v/>
      </c>
      <c r="H244" s="253" t="str">
        <f>IF('８-1'!J258&lt;&gt;"",'８-1'!J258,"")</f>
        <v/>
      </c>
      <c r="I244" s="243" t="str">
        <f>IF('８-1'!K258&lt;&gt;"",'８-1'!K258,"")</f>
        <v/>
      </c>
      <c r="J244" s="276" t="str">
        <f>IF('８-1'!L258&lt;&gt;"",'８-1'!L258,"")</f>
        <v/>
      </c>
      <c r="K244" s="243" t="str">
        <f>IF('８-1'!M258&lt;&gt;"",'８-1'!M258,"")</f>
        <v/>
      </c>
    </row>
    <row r="245" spans="1:11" x14ac:dyDescent="0.45">
      <c r="A245" s="106"/>
      <c r="B245" s="616"/>
      <c r="C245" s="628"/>
      <c r="D245" s="636"/>
      <c r="E245" s="553"/>
      <c r="F245" s="639"/>
      <c r="G245" s="252" t="str">
        <f>IF('８-1'!I259&lt;&gt;"",'８-1'!I259,"")</f>
        <v/>
      </c>
      <c r="H245" s="253" t="str">
        <f>IF('８-1'!J259&lt;&gt;"",'８-1'!J259,"")</f>
        <v/>
      </c>
      <c r="I245" s="243" t="str">
        <f>IF('８-1'!K259&lt;&gt;"",'８-1'!K259,"")</f>
        <v/>
      </c>
      <c r="J245" s="276" t="str">
        <f>IF('８-1'!L259&lt;&gt;"",'８-1'!L259,"")</f>
        <v/>
      </c>
      <c r="K245" s="243" t="str">
        <f>IF('８-1'!M259&lt;&gt;"",'８-1'!M259,"")</f>
        <v/>
      </c>
    </row>
    <row r="246" spans="1:11" x14ac:dyDescent="0.45">
      <c r="A246" s="106"/>
      <c r="B246" s="616"/>
      <c r="C246" s="628"/>
      <c r="D246" s="636"/>
      <c r="E246" s="553"/>
      <c r="F246" s="639"/>
      <c r="G246" s="252" t="str">
        <f>IF('８-1'!I260&lt;&gt;"",'８-1'!I260,"")</f>
        <v/>
      </c>
      <c r="H246" s="253" t="str">
        <f>IF('８-1'!J260&lt;&gt;"",'８-1'!J260,"")</f>
        <v/>
      </c>
      <c r="I246" s="243" t="str">
        <f>IF('８-1'!K260&lt;&gt;"",'８-1'!K260,"")</f>
        <v/>
      </c>
      <c r="J246" s="276" t="str">
        <f>IF('８-1'!L260&lt;&gt;"",'８-1'!L260,"")</f>
        <v/>
      </c>
      <c r="K246" s="243" t="str">
        <f>IF('８-1'!M260&lt;&gt;"",'８-1'!M260,"")</f>
        <v/>
      </c>
    </row>
    <row r="247" spans="1:11" x14ac:dyDescent="0.45">
      <c r="A247" s="106"/>
      <c r="B247" s="616"/>
      <c r="C247" s="628"/>
      <c r="D247" s="636"/>
      <c r="E247" s="553"/>
      <c r="F247" s="639"/>
      <c r="G247" s="252" t="str">
        <f>IF('８-1'!I261&lt;&gt;"",'８-1'!I261,"")</f>
        <v/>
      </c>
      <c r="H247" s="253" t="str">
        <f>IF('８-1'!J261&lt;&gt;"",'８-1'!J261,"")</f>
        <v/>
      </c>
      <c r="I247" s="243" t="str">
        <f>IF('８-1'!K261&lt;&gt;"",'８-1'!K261,"")</f>
        <v/>
      </c>
      <c r="J247" s="276" t="str">
        <f>IF('８-1'!L261&lt;&gt;"",'８-1'!L261,"")</f>
        <v/>
      </c>
      <c r="K247" s="243" t="str">
        <f>IF('８-1'!M261&lt;&gt;"",'８-1'!M261,"")</f>
        <v/>
      </c>
    </row>
    <row r="248" spans="1:11" x14ac:dyDescent="0.45">
      <c r="A248" s="106"/>
      <c r="B248" s="616"/>
      <c r="C248" s="628"/>
      <c r="D248" s="636"/>
      <c r="E248" s="553"/>
      <c r="F248" s="639"/>
      <c r="G248" s="252" t="str">
        <f>IF('８-1'!I262&lt;&gt;"",'８-1'!I262,"")</f>
        <v/>
      </c>
      <c r="H248" s="253" t="str">
        <f>IF('８-1'!J262&lt;&gt;"",'８-1'!J262,"")</f>
        <v/>
      </c>
      <c r="I248" s="243" t="str">
        <f>IF('８-1'!K262&lt;&gt;"",'８-1'!K262,"")</f>
        <v/>
      </c>
      <c r="J248" s="276" t="str">
        <f>IF('８-1'!L262&lt;&gt;"",'８-1'!L262,"")</f>
        <v/>
      </c>
      <c r="K248" s="243" t="str">
        <f>IF('８-1'!M262&lt;&gt;"",'８-1'!M262,"")</f>
        <v/>
      </c>
    </row>
    <row r="249" spans="1:11" x14ac:dyDescent="0.45">
      <c r="A249" s="106"/>
      <c r="B249" s="616"/>
      <c r="C249" s="628"/>
      <c r="D249" s="636"/>
      <c r="E249" s="553"/>
      <c r="F249" s="639"/>
      <c r="G249" s="252" t="str">
        <f>IF('８-1'!I263&lt;&gt;"",'８-1'!I263,"")</f>
        <v/>
      </c>
      <c r="H249" s="253" t="str">
        <f>IF('８-1'!J263&lt;&gt;"",'８-1'!J263,"")</f>
        <v/>
      </c>
      <c r="I249" s="243" t="str">
        <f>IF('８-1'!K263&lt;&gt;"",'８-1'!K263,"")</f>
        <v/>
      </c>
      <c r="J249" s="276" t="str">
        <f>IF('８-1'!L263&lt;&gt;"",'８-1'!L263,"")</f>
        <v/>
      </c>
      <c r="K249" s="243" t="str">
        <f>IF('８-1'!M263&lt;&gt;"",'８-1'!M263,"")</f>
        <v/>
      </c>
    </row>
    <row r="250" spans="1:11" x14ac:dyDescent="0.45">
      <c r="A250" s="106"/>
      <c r="B250" s="616"/>
      <c r="C250" s="628"/>
      <c r="D250" s="636"/>
      <c r="E250" s="553"/>
      <c r="F250" s="639"/>
      <c r="G250" s="252" t="str">
        <f>IF('８-1'!I264&lt;&gt;"",'８-1'!I264,"")</f>
        <v/>
      </c>
      <c r="H250" s="253" t="str">
        <f>IF('８-1'!J264&lt;&gt;"",'８-1'!J264,"")</f>
        <v/>
      </c>
      <c r="I250" s="243" t="str">
        <f>IF('８-1'!K264&lt;&gt;"",'８-1'!K264,"")</f>
        <v/>
      </c>
      <c r="J250" s="276" t="str">
        <f>IF('８-1'!L264&lt;&gt;"",'８-1'!L264,"")</f>
        <v/>
      </c>
      <c r="K250" s="243" t="str">
        <f>IF('８-1'!M264&lt;&gt;"",'８-1'!M264,"")</f>
        <v/>
      </c>
    </row>
    <row r="251" spans="1:11" x14ac:dyDescent="0.45">
      <c r="A251" s="106"/>
      <c r="B251" s="616"/>
      <c r="C251" s="628"/>
      <c r="D251" s="636"/>
      <c r="E251" s="553"/>
      <c r="F251" s="639"/>
      <c r="G251" s="252" t="str">
        <f>IF('８-1'!I265&lt;&gt;"",'８-1'!I265,"")</f>
        <v/>
      </c>
      <c r="H251" s="253" t="str">
        <f>IF('８-1'!J265&lt;&gt;"",'８-1'!J265,"")</f>
        <v/>
      </c>
      <c r="I251" s="243" t="str">
        <f>IF('８-1'!K265&lt;&gt;"",'８-1'!K265,"")</f>
        <v/>
      </c>
      <c r="J251" s="276" t="str">
        <f>IF('８-1'!L265&lt;&gt;"",'８-1'!L265,"")</f>
        <v/>
      </c>
      <c r="K251" s="243" t="str">
        <f>IF('８-1'!M265&lt;&gt;"",'８-1'!M265,"")</f>
        <v/>
      </c>
    </row>
    <row r="252" spans="1:11" x14ac:dyDescent="0.45">
      <c r="A252" s="106"/>
      <c r="B252" s="616"/>
      <c r="C252" s="628"/>
      <c r="D252" s="636"/>
      <c r="E252" s="553"/>
      <c r="F252" s="639"/>
      <c r="G252" s="252" t="str">
        <f>IF('８-1'!I266&lt;&gt;"",'８-1'!I266,"")</f>
        <v/>
      </c>
      <c r="H252" s="253" t="str">
        <f>IF('８-1'!J266&lt;&gt;"",'８-1'!J266,"")</f>
        <v/>
      </c>
      <c r="I252" s="243" t="str">
        <f>IF('８-1'!K266&lt;&gt;"",'８-1'!K266,"")</f>
        <v/>
      </c>
      <c r="J252" s="276" t="str">
        <f>IF('８-1'!L266&lt;&gt;"",'８-1'!L266,"")</f>
        <v/>
      </c>
      <c r="K252" s="243" t="str">
        <f>IF('８-1'!M266&lt;&gt;"",'８-1'!M266,"")</f>
        <v/>
      </c>
    </row>
    <row r="253" spans="1:11" x14ac:dyDescent="0.45">
      <c r="A253" s="106"/>
      <c r="B253" s="616"/>
      <c r="C253" s="628"/>
      <c r="D253" s="636"/>
      <c r="E253" s="553"/>
      <c r="F253" s="639"/>
      <c r="G253" s="252" t="str">
        <f>IF('８-1'!I267&lt;&gt;"",'８-1'!I267,"")</f>
        <v/>
      </c>
      <c r="H253" s="253" t="str">
        <f>IF('８-1'!J267&lt;&gt;"",'８-1'!J267,"")</f>
        <v/>
      </c>
      <c r="I253" s="243" t="str">
        <f>IF('８-1'!K267&lt;&gt;"",'８-1'!K267,"")</f>
        <v/>
      </c>
      <c r="J253" s="276" t="str">
        <f>IF('８-1'!L267&lt;&gt;"",'８-1'!L267,"")</f>
        <v/>
      </c>
      <c r="K253" s="243" t="str">
        <f>IF('８-1'!M267&lt;&gt;"",'８-1'!M267,"")</f>
        <v/>
      </c>
    </row>
    <row r="254" spans="1:11" x14ac:dyDescent="0.45">
      <c r="A254" s="106"/>
      <c r="B254" s="616"/>
      <c r="C254" s="628"/>
      <c r="D254" s="636"/>
      <c r="E254" s="553"/>
      <c r="F254" s="639"/>
      <c r="G254" s="252" t="str">
        <f>IF('８-1'!I268&lt;&gt;"",'８-1'!I268,"")</f>
        <v/>
      </c>
      <c r="H254" s="253" t="str">
        <f>IF('８-1'!J268&lt;&gt;"",'８-1'!J268,"")</f>
        <v/>
      </c>
      <c r="I254" s="243" t="str">
        <f>IF('８-1'!K268&lt;&gt;"",'８-1'!K268,"")</f>
        <v/>
      </c>
      <c r="J254" s="276" t="str">
        <f>IF('８-1'!L268&lt;&gt;"",'８-1'!L268,"")</f>
        <v/>
      </c>
      <c r="K254" s="243" t="str">
        <f>IF('８-1'!M268&lt;&gt;"",'８-1'!M268,"")</f>
        <v/>
      </c>
    </row>
    <row r="255" spans="1:11" ht="15.6" thickBot="1" x14ac:dyDescent="0.5">
      <c r="A255" s="106"/>
      <c r="B255" s="617"/>
      <c r="C255" s="629"/>
      <c r="D255" s="637"/>
      <c r="E255" s="554"/>
      <c r="F255" s="640"/>
      <c r="G255" s="254" t="str">
        <f>IF('８-1'!I269&lt;&gt;"",'８-1'!I269,"")</f>
        <v/>
      </c>
      <c r="H255" s="255" t="str">
        <f>IF('８-1'!J269&lt;&gt;"",'８-1'!J269,"")</f>
        <v/>
      </c>
      <c r="I255" s="247" t="str">
        <f>IF('８-1'!K269&lt;&gt;"",'８-1'!K269,"")</f>
        <v/>
      </c>
      <c r="J255" s="277" t="str">
        <f>IF('８-1'!L269&lt;&gt;"",'８-1'!L269,"")</f>
        <v/>
      </c>
      <c r="K255" s="247" t="str">
        <f>IF('８-1'!M269&lt;&gt;"",'８-1'!M269,"")</f>
        <v/>
      </c>
    </row>
    <row r="256" spans="1:11" x14ac:dyDescent="0.45">
      <c r="A256" s="106"/>
      <c r="B256" s="615" t="str">
        <f>IF(C256&lt;&gt;"",13,"")</f>
        <v/>
      </c>
      <c r="C256" s="627" t="str">
        <f>IF('1'!D25&lt;&gt;"",'1'!D25,"")</f>
        <v/>
      </c>
      <c r="D256" s="635" t="str">
        <f>IF('3'!G78="[選択]","","【A】"&amp;'3'!G78&amp;"（"&amp;'3'!H79&amp;"）"&amp;CHAR(10))&amp;IF('3'!I78="[選択]","","【B】"&amp;'3'!I78&amp;"（"&amp;'3'!J79&amp;"）"&amp;CHAR(10))&amp;IF('3'!K78="実施済","【C】"&amp;'3'!K78&amp;"（"&amp;'3'!L79&amp;"）"&amp;CHAR(10),"")&amp;IF('3'!M78="実施済","【D】"&amp;'3'!M78&amp;"（"&amp;'3'!N79&amp;"）"&amp;CHAR(10),"")</f>
        <v/>
      </c>
      <c r="E256" s="552" t="str">
        <f>IF('4'!G79="[選択]","","【a】"&amp;'4'!G79&amp;"（"&amp;'4'!H80&amp;"）"&amp;CHAR(10))&amp;IF('4'!I79="[選択]","","【b】"&amp;'4'!I79&amp;"（"&amp;'4'!J80&amp;"）"&amp;CHAR(10))&amp;IF('4'!K79="[選択]","","【c】"&amp;'4'!K79&amp;"（"&amp;'4'!L80&amp;"）"&amp;CHAR(10))&amp;IF('4'!M79="[選択]","","【d】"&amp;'4'!M79&amp;"（"&amp;'4'!N80&amp;"）"&amp;CHAR(10))&amp;IF('4'!O79="[選択]","","【e】"&amp;'4'!O79&amp;"（"&amp;'4'!P80&amp;"）"&amp;CHAR(10))&amp;IF('4'!Q79="[選択]","","【f】"&amp;'4'!Q79&amp;"（"&amp;'4'!R80&amp;"）"&amp;CHAR(10))&amp;IF('4'!S79="[選択]","","【g】"&amp;'4'!S79&amp;"（"&amp;'4'!T80&amp;"）"&amp;CHAR(10))&amp;IF('4'!U79="[選択]","","【h】"&amp;'4'!U79&amp;"（"&amp;'4'!V80&amp;"）")</f>
        <v/>
      </c>
      <c r="F256" s="638" t="str">
        <f>'4'!X79</f>
        <v>[選択]</v>
      </c>
      <c r="G256" s="250" t="str">
        <f>IF('８-1'!I270&lt;&gt;"",'８-1'!I270,"")</f>
        <v/>
      </c>
      <c r="H256" s="251" t="str">
        <f>IF('８-1'!J270&lt;&gt;"",'８-1'!J270,"")</f>
        <v/>
      </c>
      <c r="I256" s="236" t="str">
        <f>IF('８-1'!K270&lt;&gt;"",'８-1'!K270,"")</f>
        <v/>
      </c>
      <c r="J256" s="275" t="str">
        <f>IF('８-1'!L270&lt;&gt;"",'８-1'!L270,"")</f>
        <v/>
      </c>
      <c r="K256" s="236" t="str">
        <f>IF('８-1'!M270&lt;&gt;"",'８-1'!M270,"")</f>
        <v/>
      </c>
    </row>
    <row r="257" spans="1:11" x14ac:dyDescent="0.45">
      <c r="A257" s="106"/>
      <c r="B257" s="616"/>
      <c r="C257" s="628"/>
      <c r="D257" s="636"/>
      <c r="E257" s="553"/>
      <c r="F257" s="639"/>
      <c r="G257" s="252" t="str">
        <f>IF('８-1'!I271&lt;&gt;"",'８-1'!I271,"")</f>
        <v/>
      </c>
      <c r="H257" s="253" t="str">
        <f>IF('８-1'!J271&lt;&gt;"",'８-1'!J271,"")</f>
        <v/>
      </c>
      <c r="I257" s="243" t="str">
        <f>IF('８-1'!K271&lt;&gt;"",'８-1'!K271,"")</f>
        <v/>
      </c>
      <c r="J257" s="276" t="str">
        <f>IF('８-1'!L271&lt;&gt;"",'８-1'!L271,"")</f>
        <v/>
      </c>
      <c r="K257" s="243" t="str">
        <f>IF('８-1'!M271&lt;&gt;"",'８-1'!M271,"")</f>
        <v/>
      </c>
    </row>
    <row r="258" spans="1:11" x14ac:dyDescent="0.45">
      <c r="A258" s="106"/>
      <c r="B258" s="616"/>
      <c r="C258" s="628"/>
      <c r="D258" s="636"/>
      <c r="E258" s="553"/>
      <c r="F258" s="639"/>
      <c r="G258" s="252" t="str">
        <f>IF('８-1'!I272&lt;&gt;"",'８-1'!I272,"")</f>
        <v/>
      </c>
      <c r="H258" s="253" t="str">
        <f>IF('８-1'!J272&lt;&gt;"",'８-1'!J272,"")</f>
        <v/>
      </c>
      <c r="I258" s="243" t="str">
        <f>IF('８-1'!K272&lt;&gt;"",'８-1'!K272,"")</f>
        <v/>
      </c>
      <c r="J258" s="276" t="str">
        <f>IF('８-1'!L272&lt;&gt;"",'８-1'!L272,"")</f>
        <v/>
      </c>
      <c r="K258" s="243" t="str">
        <f>IF('８-1'!M272&lt;&gt;"",'８-1'!M272,"")</f>
        <v/>
      </c>
    </row>
    <row r="259" spans="1:11" x14ac:dyDescent="0.45">
      <c r="A259" s="106"/>
      <c r="B259" s="616"/>
      <c r="C259" s="628"/>
      <c r="D259" s="636"/>
      <c r="E259" s="553"/>
      <c r="F259" s="639"/>
      <c r="G259" s="252" t="str">
        <f>IF('８-1'!I273&lt;&gt;"",'８-1'!I273,"")</f>
        <v/>
      </c>
      <c r="H259" s="253" t="str">
        <f>IF('８-1'!J273&lt;&gt;"",'８-1'!J273,"")</f>
        <v/>
      </c>
      <c r="I259" s="243" t="str">
        <f>IF('８-1'!K273&lt;&gt;"",'８-1'!K273,"")</f>
        <v/>
      </c>
      <c r="J259" s="276" t="str">
        <f>IF('８-1'!L273&lt;&gt;"",'８-1'!L273,"")</f>
        <v/>
      </c>
      <c r="K259" s="243" t="str">
        <f>IF('８-1'!M273&lt;&gt;"",'８-1'!M273,"")</f>
        <v/>
      </c>
    </row>
    <row r="260" spans="1:11" x14ac:dyDescent="0.45">
      <c r="A260" s="106"/>
      <c r="B260" s="616"/>
      <c r="C260" s="628"/>
      <c r="D260" s="636"/>
      <c r="E260" s="553"/>
      <c r="F260" s="639"/>
      <c r="G260" s="252" t="str">
        <f>IF('８-1'!I274&lt;&gt;"",'８-1'!I274,"")</f>
        <v/>
      </c>
      <c r="H260" s="253" t="str">
        <f>IF('８-1'!J274&lt;&gt;"",'８-1'!J274,"")</f>
        <v/>
      </c>
      <c r="I260" s="243" t="str">
        <f>IF('８-1'!K274&lt;&gt;"",'８-1'!K274,"")</f>
        <v/>
      </c>
      <c r="J260" s="276" t="str">
        <f>IF('８-1'!L274&lt;&gt;"",'８-1'!L274,"")</f>
        <v/>
      </c>
      <c r="K260" s="243" t="str">
        <f>IF('８-1'!M274&lt;&gt;"",'８-1'!M274,"")</f>
        <v/>
      </c>
    </row>
    <row r="261" spans="1:11" x14ac:dyDescent="0.45">
      <c r="A261" s="106"/>
      <c r="B261" s="616"/>
      <c r="C261" s="628"/>
      <c r="D261" s="636"/>
      <c r="E261" s="553"/>
      <c r="F261" s="639"/>
      <c r="G261" s="252" t="str">
        <f>IF('８-1'!I275&lt;&gt;"",'８-1'!I275,"")</f>
        <v/>
      </c>
      <c r="H261" s="253" t="str">
        <f>IF('８-1'!J275&lt;&gt;"",'８-1'!J275,"")</f>
        <v/>
      </c>
      <c r="I261" s="243" t="str">
        <f>IF('８-1'!K275&lt;&gt;"",'８-1'!K275,"")</f>
        <v/>
      </c>
      <c r="J261" s="276" t="str">
        <f>IF('８-1'!L275&lt;&gt;"",'８-1'!L275,"")</f>
        <v/>
      </c>
      <c r="K261" s="243" t="str">
        <f>IF('８-1'!M275&lt;&gt;"",'８-1'!M275,"")</f>
        <v/>
      </c>
    </row>
    <row r="262" spans="1:11" x14ac:dyDescent="0.45">
      <c r="A262" s="106"/>
      <c r="B262" s="616"/>
      <c r="C262" s="628"/>
      <c r="D262" s="636"/>
      <c r="E262" s="553"/>
      <c r="F262" s="639"/>
      <c r="G262" s="252" t="str">
        <f>IF('８-1'!I276&lt;&gt;"",'８-1'!I276,"")</f>
        <v/>
      </c>
      <c r="H262" s="253" t="str">
        <f>IF('８-1'!J276&lt;&gt;"",'８-1'!J276,"")</f>
        <v/>
      </c>
      <c r="I262" s="243" t="str">
        <f>IF('８-1'!K276&lt;&gt;"",'８-1'!K276,"")</f>
        <v/>
      </c>
      <c r="J262" s="276" t="str">
        <f>IF('８-1'!L276&lt;&gt;"",'８-1'!L276,"")</f>
        <v/>
      </c>
      <c r="K262" s="243" t="str">
        <f>IF('８-1'!M276&lt;&gt;"",'８-1'!M276,"")</f>
        <v/>
      </c>
    </row>
    <row r="263" spans="1:11" x14ac:dyDescent="0.45">
      <c r="A263" s="106"/>
      <c r="B263" s="616"/>
      <c r="C263" s="628"/>
      <c r="D263" s="636"/>
      <c r="E263" s="553"/>
      <c r="F263" s="639"/>
      <c r="G263" s="252" t="str">
        <f>IF('８-1'!I277&lt;&gt;"",'８-1'!I277,"")</f>
        <v/>
      </c>
      <c r="H263" s="253" t="str">
        <f>IF('８-1'!J277&lt;&gt;"",'８-1'!J277,"")</f>
        <v/>
      </c>
      <c r="I263" s="243" t="str">
        <f>IF('８-1'!K277&lt;&gt;"",'８-1'!K277,"")</f>
        <v/>
      </c>
      <c r="J263" s="276" t="str">
        <f>IF('８-1'!L277&lt;&gt;"",'８-1'!L277,"")</f>
        <v/>
      </c>
      <c r="K263" s="243" t="str">
        <f>IF('８-1'!M277&lt;&gt;"",'８-1'!M277,"")</f>
        <v/>
      </c>
    </row>
    <row r="264" spans="1:11" x14ac:dyDescent="0.45">
      <c r="A264" s="106"/>
      <c r="B264" s="616"/>
      <c r="C264" s="628"/>
      <c r="D264" s="636"/>
      <c r="E264" s="553"/>
      <c r="F264" s="639"/>
      <c r="G264" s="252" t="str">
        <f>IF('８-1'!I278&lt;&gt;"",'８-1'!I278,"")</f>
        <v/>
      </c>
      <c r="H264" s="253" t="str">
        <f>IF('８-1'!J278&lt;&gt;"",'８-1'!J278,"")</f>
        <v/>
      </c>
      <c r="I264" s="243" t="str">
        <f>IF('８-1'!K278&lt;&gt;"",'８-1'!K278,"")</f>
        <v/>
      </c>
      <c r="J264" s="276" t="str">
        <f>IF('８-1'!L278&lt;&gt;"",'８-1'!L278,"")</f>
        <v/>
      </c>
      <c r="K264" s="243" t="str">
        <f>IF('８-1'!M278&lt;&gt;"",'８-1'!M278,"")</f>
        <v/>
      </c>
    </row>
    <row r="265" spans="1:11" x14ac:dyDescent="0.45">
      <c r="A265" s="106"/>
      <c r="B265" s="616"/>
      <c r="C265" s="628"/>
      <c r="D265" s="636"/>
      <c r="E265" s="553"/>
      <c r="F265" s="639"/>
      <c r="G265" s="252" t="str">
        <f>IF('８-1'!I279&lt;&gt;"",'８-1'!I279,"")</f>
        <v/>
      </c>
      <c r="H265" s="253" t="str">
        <f>IF('８-1'!J279&lt;&gt;"",'８-1'!J279,"")</f>
        <v/>
      </c>
      <c r="I265" s="243" t="str">
        <f>IF('８-1'!K279&lt;&gt;"",'８-1'!K279,"")</f>
        <v/>
      </c>
      <c r="J265" s="276" t="str">
        <f>IF('８-1'!L279&lt;&gt;"",'８-1'!L279,"")</f>
        <v/>
      </c>
      <c r="K265" s="243" t="str">
        <f>IF('８-1'!M279&lt;&gt;"",'８-1'!M279,"")</f>
        <v/>
      </c>
    </row>
    <row r="266" spans="1:11" x14ac:dyDescent="0.45">
      <c r="A266" s="106"/>
      <c r="B266" s="616"/>
      <c r="C266" s="628"/>
      <c r="D266" s="636"/>
      <c r="E266" s="553"/>
      <c r="F266" s="639"/>
      <c r="G266" s="252" t="str">
        <f>IF('８-1'!I280&lt;&gt;"",'８-1'!I280,"")</f>
        <v/>
      </c>
      <c r="H266" s="253" t="str">
        <f>IF('８-1'!J280&lt;&gt;"",'８-1'!J280,"")</f>
        <v/>
      </c>
      <c r="I266" s="243" t="str">
        <f>IF('８-1'!K280&lt;&gt;"",'８-1'!K280,"")</f>
        <v/>
      </c>
      <c r="J266" s="276" t="str">
        <f>IF('８-1'!L280&lt;&gt;"",'８-1'!L280,"")</f>
        <v/>
      </c>
      <c r="K266" s="243" t="str">
        <f>IF('８-1'!M280&lt;&gt;"",'８-1'!M280,"")</f>
        <v/>
      </c>
    </row>
    <row r="267" spans="1:11" x14ac:dyDescent="0.45">
      <c r="A267" s="106"/>
      <c r="B267" s="616"/>
      <c r="C267" s="628"/>
      <c r="D267" s="636"/>
      <c r="E267" s="553"/>
      <c r="F267" s="639"/>
      <c r="G267" s="252" t="str">
        <f>IF('８-1'!I281&lt;&gt;"",'８-1'!I281,"")</f>
        <v/>
      </c>
      <c r="H267" s="253" t="str">
        <f>IF('８-1'!J281&lt;&gt;"",'８-1'!J281,"")</f>
        <v/>
      </c>
      <c r="I267" s="243" t="str">
        <f>IF('８-1'!K281&lt;&gt;"",'８-1'!K281,"")</f>
        <v/>
      </c>
      <c r="J267" s="276" t="str">
        <f>IF('８-1'!L281&lt;&gt;"",'８-1'!L281,"")</f>
        <v/>
      </c>
      <c r="K267" s="243" t="str">
        <f>IF('８-1'!M281&lt;&gt;"",'８-1'!M281,"")</f>
        <v/>
      </c>
    </row>
    <row r="268" spans="1:11" x14ac:dyDescent="0.45">
      <c r="A268" s="106"/>
      <c r="B268" s="616"/>
      <c r="C268" s="628"/>
      <c r="D268" s="636"/>
      <c r="E268" s="553"/>
      <c r="F268" s="639"/>
      <c r="G268" s="252" t="str">
        <f>IF('８-1'!I282&lt;&gt;"",'８-1'!I282,"")</f>
        <v/>
      </c>
      <c r="H268" s="253" t="str">
        <f>IF('８-1'!J282&lt;&gt;"",'８-1'!J282,"")</f>
        <v/>
      </c>
      <c r="I268" s="243" t="str">
        <f>IF('８-1'!K282&lt;&gt;"",'８-1'!K282,"")</f>
        <v/>
      </c>
      <c r="J268" s="276" t="str">
        <f>IF('８-1'!L282&lt;&gt;"",'８-1'!L282,"")</f>
        <v/>
      </c>
      <c r="K268" s="243" t="str">
        <f>IF('８-1'!M282&lt;&gt;"",'８-1'!M282,"")</f>
        <v/>
      </c>
    </row>
    <row r="269" spans="1:11" x14ac:dyDescent="0.45">
      <c r="A269" s="106"/>
      <c r="B269" s="616"/>
      <c r="C269" s="628"/>
      <c r="D269" s="636"/>
      <c r="E269" s="553"/>
      <c r="F269" s="639"/>
      <c r="G269" s="252" t="str">
        <f>IF('８-1'!I283&lt;&gt;"",'８-1'!I283,"")</f>
        <v/>
      </c>
      <c r="H269" s="253" t="str">
        <f>IF('８-1'!J283&lt;&gt;"",'８-1'!J283,"")</f>
        <v/>
      </c>
      <c r="I269" s="243" t="str">
        <f>IF('８-1'!K283&lt;&gt;"",'８-1'!K283,"")</f>
        <v/>
      </c>
      <c r="J269" s="276" t="str">
        <f>IF('８-1'!L283&lt;&gt;"",'８-1'!L283,"")</f>
        <v/>
      </c>
      <c r="K269" s="243" t="str">
        <f>IF('８-1'!M283&lt;&gt;"",'８-1'!M283,"")</f>
        <v/>
      </c>
    </row>
    <row r="270" spans="1:11" x14ac:dyDescent="0.45">
      <c r="A270" s="106"/>
      <c r="B270" s="616"/>
      <c r="C270" s="628"/>
      <c r="D270" s="636"/>
      <c r="E270" s="553"/>
      <c r="F270" s="639"/>
      <c r="G270" s="252" t="str">
        <f>IF('８-1'!I284&lt;&gt;"",'８-1'!I284,"")</f>
        <v/>
      </c>
      <c r="H270" s="253" t="str">
        <f>IF('８-1'!J284&lt;&gt;"",'８-1'!J284,"")</f>
        <v/>
      </c>
      <c r="I270" s="243" t="str">
        <f>IF('８-1'!K284&lt;&gt;"",'８-1'!K284,"")</f>
        <v/>
      </c>
      <c r="J270" s="276" t="str">
        <f>IF('８-1'!L284&lt;&gt;"",'８-1'!L284,"")</f>
        <v/>
      </c>
      <c r="K270" s="243" t="str">
        <f>IF('８-1'!M284&lt;&gt;"",'８-1'!M284,"")</f>
        <v/>
      </c>
    </row>
    <row r="271" spans="1:11" x14ac:dyDescent="0.45">
      <c r="A271" s="106"/>
      <c r="B271" s="616"/>
      <c r="C271" s="628"/>
      <c r="D271" s="636"/>
      <c r="E271" s="553"/>
      <c r="F271" s="639"/>
      <c r="G271" s="252" t="str">
        <f>IF('８-1'!I285&lt;&gt;"",'８-1'!I285,"")</f>
        <v/>
      </c>
      <c r="H271" s="253" t="str">
        <f>IF('８-1'!J285&lt;&gt;"",'８-1'!J285,"")</f>
        <v/>
      </c>
      <c r="I271" s="243" t="str">
        <f>IF('８-1'!K285&lt;&gt;"",'８-1'!K285,"")</f>
        <v/>
      </c>
      <c r="J271" s="276" t="str">
        <f>IF('８-1'!L285&lt;&gt;"",'８-1'!L285,"")</f>
        <v/>
      </c>
      <c r="K271" s="243" t="str">
        <f>IF('８-1'!M285&lt;&gt;"",'８-1'!M285,"")</f>
        <v/>
      </c>
    </row>
    <row r="272" spans="1:11" x14ac:dyDescent="0.45">
      <c r="A272" s="106"/>
      <c r="B272" s="616"/>
      <c r="C272" s="628"/>
      <c r="D272" s="636"/>
      <c r="E272" s="553"/>
      <c r="F272" s="639"/>
      <c r="G272" s="252" t="str">
        <f>IF('８-1'!I286&lt;&gt;"",'８-1'!I286,"")</f>
        <v/>
      </c>
      <c r="H272" s="253" t="str">
        <f>IF('８-1'!J286&lt;&gt;"",'８-1'!J286,"")</f>
        <v/>
      </c>
      <c r="I272" s="243" t="str">
        <f>IF('８-1'!K286&lt;&gt;"",'８-1'!K286,"")</f>
        <v/>
      </c>
      <c r="J272" s="276" t="str">
        <f>IF('８-1'!L286&lt;&gt;"",'８-1'!L286,"")</f>
        <v/>
      </c>
      <c r="K272" s="243" t="str">
        <f>IF('８-1'!M286&lt;&gt;"",'８-1'!M286,"")</f>
        <v/>
      </c>
    </row>
    <row r="273" spans="1:11" x14ac:dyDescent="0.45">
      <c r="A273" s="106"/>
      <c r="B273" s="616"/>
      <c r="C273" s="628"/>
      <c r="D273" s="636"/>
      <c r="E273" s="553"/>
      <c r="F273" s="639"/>
      <c r="G273" s="252" t="str">
        <f>IF('８-1'!I287&lt;&gt;"",'８-1'!I287,"")</f>
        <v/>
      </c>
      <c r="H273" s="253" t="str">
        <f>IF('８-1'!J287&lt;&gt;"",'８-1'!J287,"")</f>
        <v/>
      </c>
      <c r="I273" s="243" t="str">
        <f>IF('８-1'!K287&lt;&gt;"",'８-1'!K287,"")</f>
        <v/>
      </c>
      <c r="J273" s="276" t="str">
        <f>IF('８-1'!L287&lt;&gt;"",'８-1'!L287,"")</f>
        <v/>
      </c>
      <c r="K273" s="243" t="str">
        <f>IF('８-1'!M287&lt;&gt;"",'８-1'!M287,"")</f>
        <v/>
      </c>
    </row>
    <row r="274" spans="1:11" x14ac:dyDescent="0.45">
      <c r="A274" s="106"/>
      <c r="B274" s="616"/>
      <c r="C274" s="628"/>
      <c r="D274" s="636"/>
      <c r="E274" s="553"/>
      <c r="F274" s="639"/>
      <c r="G274" s="252" t="str">
        <f>IF('８-1'!I288&lt;&gt;"",'８-1'!I288,"")</f>
        <v/>
      </c>
      <c r="H274" s="253" t="str">
        <f>IF('８-1'!J288&lt;&gt;"",'８-1'!J288,"")</f>
        <v/>
      </c>
      <c r="I274" s="243" t="str">
        <f>IF('８-1'!K288&lt;&gt;"",'８-1'!K288,"")</f>
        <v/>
      </c>
      <c r="J274" s="276" t="str">
        <f>IF('８-1'!L288&lt;&gt;"",'８-1'!L288,"")</f>
        <v/>
      </c>
      <c r="K274" s="243" t="str">
        <f>IF('８-1'!M288&lt;&gt;"",'８-1'!M288,"")</f>
        <v/>
      </c>
    </row>
    <row r="275" spans="1:11" x14ac:dyDescent="0.45">
      <c r="A275" s="106"/>
      <c r="B275" s="616"/>
      <c r="C275" s="628"/>
      <c r="D275" s="636"/>
      <c r="E275" s="553"/>
      <c r="F275" s="639"/>
      <c r="G275" s="252" t="str">
        <f>IF('８-1'!I289&lt;&gt;"",'８-1'!I289,"")</f>
        <v/>
      </c>
      <c r="H275" s="253" t="str">
        <f>IF('８-1'!J289&lt;&gt;"",'８-1'!J289,"")</f>
        <v/>
      </c>
      <c r="I275" s="243" t="str">
        <f>IF('８-1'!K289&lt;&gt;"",'８-1'!K289,"")</f>
        <v/>
      </c>
      <c r="J275" s="276" t="str">
        <f>IF('８-1'!L289&lt;&gt;"",'８-1'!L289,"")</f>
        <v/>
      </c>
      <c r="K275" s="243" t="str">
        <f>IF('８-1'!M289&lt;&gt;"",'８-1'!M289,"")</f>
        <v/>
      </c>
    </row>
    <row r="276" spans="1:11" ht="15.6" thickBot="1" x14ac:dyDescent="0.5">
      <c r="A276" s="106"/>
      <c r="B276" s="617"/>
      <c r="C276" s="629"/>
      <c r="D276" s="637"/>
      <c r="E276" s="554"/>
      <c r="F276" s="640"/>
      <c r="G276" s="254" t="str">
        <f>IF('８-1'!I290&lt;&gt;"",'８-1'!I290,"")</f>
        <v/>
      </c>
      <c r="H276" s="255" t="str">
        <f>IF('８-1'!J290&lt;&gt;"",'８-1'!J290,"")</f>
        <v/>
      </c>
      <c r="I276" s="247" t="str">
        <f>IF('８-1'!K290&lt;&gt;"",'８-1'!K290,"")</f>
        <v/>
      </c>
      <c r="J276" s="277" t="str">
        <f>IF('８-1'!L290&lt;&gt;"",'８-1'!L290,"")</f>
        <v/>
      </c>
      <c r="K276" s="247" t="str">
        <f>IF('８-1'!M290&lt;&gt;"",'８-1'!M290,"")</f>
        <v/>
      </c>
    </row>
    <row r="277" spans="1:11" x14ac:dyDescent="0.45">
      <c r="A277" s="106"/>
      <c r="B277" s="615" t="str">
        <f>IF(C277&lt;&gt;"",14,"")</f>
        <v/>
      </c>
      <c r="C277" s="627" t="str">
        <f>IF('1'!D26&lt;&gt;"",'1'!D26,"")</f>
        <v/>
      </c>
      <c r="D277" s="635" t="str">
        <f>IF('3'!G83="[選択]","","【A】"&amp;'3'!G83&amp;"（"&amp;'3'!H84&amp;"）"&amp;CHAR(10))&amp;IF('3'!I83="[選択]","","【B】"&amp;'3'!I83&amp;"（"&amp;'3'!J84&amp;"）"&amp;CHAR(10))&amp;IF('3'!K83="実施済","【C】"&amp;'3'!K83&amp;"（"&amp;'3'!L84&amp;"）"&amp;CHAR(10),"")&amp;IF('3'!M83="実施済","【D】"&amp;'3'!M83&amp;"（"&amp;'3'!N84&amp;"）"&amp;CHAR(10),"")</f>
        <v/>
      </c>
      <c r="E277" s="552" t="str">
        <f>IF('4'!G84="[選択]","","【a】"&amp;'4'!G84&amp;"（"&amp;'4'!H85&amp;"）"&amp;CHAR(10))&amp;IF('4'!I84="[選択]","","【b】"&amp;'4'!I84&amp;"（"&amp;'4'!J85&amp;"）"&amp;CHAR(10))&amp;IF('4'!K84="[選択]","","【c】"&amp;'4'!K84&amp;"（"&amp;'4'!L85&amp;"）"&amp;CHAR(10))&amp;IF('4'!M84="[選択]","","【d】"&amp;'4'!M84&amp;"（"&amp;'4'!N85&amp;"）"&amp;CHAR(10))&amp;IF('4'!O84="[選択]","","【e】"&amp;'4'!O84&amp;"（"&amp;'4'!P85&amp;"）"&amp;CHAR(10))&amp;IF('4'!Q84="[選択]","","【f】"&amp;'4'!Q84&amp;"（"&amp;'4'!R85&amp;"）"&amp;CHAR(10))&amp;IF('4'!S84="[選択]","","【g】"&amp;'4'!S84&amp;"（"&amp;'4'!T85&amp;"）"&amp;CHAR(10))&amp;IF('4'!U84="[選択]","","【h】"&amp;'4'!U84&amp;"（"&amp;'4'!V85&amp;"）")</f>
        <v/>
      </c>
      <c r="F277" s="638" t="str">
        <f>'4'!X84</f>
        <v>[選択]</v>
      </c>
      <c r="G277" s="250" t="str">
        <f>IF('８-1'!I291&lt;&gt;"",'８-1'!I291,"")</f>
        <v/>
      </c>
      <c r="H277" s="251" t="str">
        <f>IF('８-1'!J291&lt;&gt;"",'８-1'!J291,"")</f>
        <v/>
      </c>
      <c r="I277" s="236" t="str">
        <f>IF('８-1'!K291&lt;&gt;"",'８-1'!K291,"")</f>
        <v/>
      </c>
      <c r="J277" s="275" t="str">
        <f>IF('８-1'!L291&lt;&gt;"",'８-1'!L291,"")</f>
        <v/>
      </c>
      <c r="K277" s="236" t="str">
        <f>IF('８-1'!M291&lt;&gt;"",'８-1'!M291,"")</f>
        <v/>
      </c>
    </row>
    <row r="278" spans="1:11" x14ac:dyDescent="0.45">
      <c r="A278" s="106"/>
      <c r="B278" s="616"/>
      <c r="C278" s="628"/>
      <c r="D278" s="636"/>
      <c r="E278" s="553"/>
      <c r="F278" s="639"/>
      <c r="G278" s="252" t="str">
        <f>IF('８-1'!I292&lt;&gt;"",'８-1'!I292,"")</f>
        <v/>
      </c>
      <c r="H278" s="253" t="str">
        <f>IF('８-1'!J292&lt;&gt;"",'８-1'!J292,"")</f>
        <v/>
      </c>
      <c r="I278" s="243" t="str">
        <f>IF('８-1'!K292&lt;&gt;"",'８-1'!K292,"")</f>
        <v/>
      </c>
      <c r="J278" s="276" t="str">
        <f>IF('８-1'!L292&lt;&gt;"",'８-1'!L292,"")</f>
        <v/>
      </c>
      <c r="K278" s="243" t="str">
        <f>IF('８-1'!M292&lt;&gt;"",'８-1'!M292,"")</f>
        <v/>
      </c>
    </row>
    <row r="279" spans="1:11" x14ac:dyDescent="0.45">
      <c r="A279" s="106"/>
      <c r="B279" s="616"/>
      <c r="C279" s="628"/>
      <c r="D279" s="636"/>
      <c r="E279" s="553"/>
      <c r="F279" s="639"/>
      <c r="G279" s="252" t="str">
        <f>IF('８-1'!I293&lt;&gt;"",'８-1'!I293,"")</f>
        <v/>
      </c>
      <c r="H279" s="253" t="str">
        <f>IF('８-1'!J293&lt;&gt;"",'８-1'!J293,"")</f>
        <v/>
      </c>
      <c r="I279" s="243" t="str">
        <f>IF('８-1'!K293&lt;&gt;"",'８-1'!K293,"")</f>
        <v/>
      </c>
      <c r="J279" s="276" t="str">
        <f>IF('８-1'!L293&lt;&gt;"",'８-1'!L293,"")</f>
        <v/>
      </c>
      <c r="K279" s="243" t="str">
        <f>IF('８-1'!M293&lt;&gt;"",'８-1'!M293,"")</f>
        <v/>
      </c>
    </row>
    <row r="280" spans="1:11" x14ac:dyDescent="0.45">
      <c r="A280" s="106"/>
      <c r="B280" s="616"/>
      <c r="C280" s="628"/>
      <c r="D280" s="636"/>
      <c r="E280" s="553"/>
      <c r="F280" s="639"/>
      <c r="G280" s="252" t="str">
        <f>IF('８-1'!I294&lt;&gt;"",'８-1'!I294,"")</f>
        <v/>
      </c>
      <c r="H280" s="253" t="str">
        <f>IF('８-1'!J294&lt;&gt;"",'８-1'!J294,"")</f>
        <v/>
      </c>
      <c r="I280" s="243" t="str">
        <f>IF('８-1'!K294&lt;&gt;"",'８-1'!K294,"")</f>
        <v/>
      </c>
      <c r="J280" s="276" t="str">
        <f>IF('８-1'!L294&lt;&gt;"",'８-1'!L294,"")</f>
        <v/>
      </c>
      <c r="K280" s="243" t="str">
        <f>IF('８-1'!M294&lt;&gt;"",'８-1'!M294,"")</f>
        <v/>
      </c>
    </row>
    <row r="281" spans="1:11" x14ac:dyDescent="0.45">
      <c r="A281" s="106"/>
      <c r="B281" s="616"/>
      <c r="C281" s="628"/>
      <c r="D281" s="636"/>
      <c r="E281" s="553"/>
      <c r="F281" s="639"/>
      <c r="G281" s="252" t="str">
        <f>IF('８-1'!I295&lt;&gt;"",'８-1'!I295,"")</f>
        <v/>
      </c>
      <c r="H281" s="253" t="str">
        <f>IF('８-1'!J295&lt;&gt;"",'８-1'!J295,"")</f>
        <v/>
      </c>
      <c r="I281" s="243" t="str">
        <f>IF('８-1'!K295&lt;&gt;"",'８-1'!K295,"")</f>
        <v/>
      </c>
      <c r="J281" s="276" t="str">
        <f>IF('８-1'!L295&lt;&gt;"",'８-1'!L295,"")</f>
        <v/>
      </c>
      <c r="K281" s="243" t="str">
        <f>IF('８-1'!M295&lt;&gt;"",'８-1'!M295,"")</f>
        <v/>
      </c>
    </row>
    <row r="282" spans="1:11" x14ac:dyDescent="0.45">
      <c r="A282" s="106"/>
      <c r="B282" s="616"/>
      <c r="C282" s="628"/>
      <c r="D282" s="636"/>
      <c r="E282" s="553"/>
      <c r="F282" s="639"/>
      <c r="G282" s="252" t="str">
        <f>IF('８-1'!I296&lt;&gt;"",'８-1'!I296,"")</f>
        <v/>
      </c>
      <c r="H282" s="253" t="str">
        <f>IF('８-1'!J296&lt;&gt;"",'８-1'!J296,"")</f>
        <v/>
      </c>
      <c r="I282" s="243" t="str">
        <f>IF('８-1'!K296&lt;&gt;"",'８-1'!K296,"")</f>
        <v/>
      </c>
      <c r="J282" s="276" t="str">
        <f>IF('８-1'!L296&lt;&gt;"",'８-1'!L296,"")</f>
        <v/>
      </c>
      <c r="K282" s="243" t="str">
        <f>IF('８-1'!M296&lt;&gt;"",'８-1'!M296,"")</f>
        <v/>
      </c>
    </row>
    <row r="283" spans="1:11" x14ac:dyDescent="0.45">
      <c r="A283" s="106"/>
      <c r="B283" s="616"/>
      <c r="C283" s="628"/>
      <c r="D283" s="636"/>
      <c r="E283" s="553"/>
      <c r="F283" s="639"/>
      <c r="G283" s="252" t="str">
        <f>IF('８-1'!I297&lt;&gt;"",'８-1'!I297,"")</f>
        <v/>
      </c>
      <c r="H283" s="253" t="str">
        <f>IF('８-1'!J297&lt;&gt;"",'８-1'!J297,"")</f>
        <v/>
      </c>
      <c r="I283" s="243" t="str">
        <f>IF('８-1'!K297&lt;&gt;"",'８-1'!K297,"")</f>
        <v/>
      </c>
      <c r="J283" s="276" t="str">
        <f>IF('８-1'!L297&lt;&gt;"",'８-1'!L297,"")</f>
        <v/>
      </c>
      <c r="K283" s="243" t="str">
        <f>IF('８-1'!M297&lt;&gt;"",'８-1'!M297,"")</f>
        <v/>
      </c>
    </row>
    <row r="284" spans="1:11" x14ac:dyDescent="0.45">
      <c r="A284" s="106"/>
      <c r="B284" s="616"/>
      <c r="C284" s="628"/>
      <c r="D284" s="636"/>
      <c r="E284" s="553"/>
      <c r="F284" s="639"/>
      <c r="G284" s="252" t="str">
        <f>IF('８-1'!I298&lt;&gt;"",'８-1'!I298,"")</f>
        <v/>
      </c>
      <c r="H284" s="253" t="str">
        <f>IF('８-1'!J298&lt;&gt;"",'８-1'!J298,"")</f>
        <v/>
      </c>
      <c r="I284" s="243" t="str">
        <f>IF('８-1'!K298&lt;&gt;"",'８-1'!K298,"")</f>
        <v/>
      </c>
      <c r="J284" s="276" t="str">
        <f>IF('８-1'!L298&lt;&gt;"",'８-1'!L298,"")</f>
        <v/>
      </c>
      <c r="K284" s="243" t="str">
        <f>IF('８-1'!M298&lt;&gt;"",'８-1'!M298,"")</f>
        <v/>
      </c>
    </row>
    <row r="285" spans="1:11" x14ac:dyDescent="0.45">
      <c r="A285" s="106"/>
      <c r="B285" s="616"/>
      <c r="C285" s="628"/>
      <c r="D285" s="636"/>
      <c r="E285" s="553"/>
      <c r="F285" s="639"/>
      <c r="G285" s="252" t="str">
        <f>IF('８-1'!I299&lt;&gt;"",'８-1'!I299,"")</f>
        <v/>
      </c>
      <c r="H285" s="253" t="str">
        <f>IF('８-1'!J299&lt;&gt;"",'８-1'!J299,"")</f>
        <v/>
      </c>
      <c r="I285" s="243" t="str">
        <f>IF('８-1'!K299&lt;&gt;"",'８-1'!K299,"")</f>
        <v/>
      </c>
      <c r="J285" s="276" t="str">
        <f>IF('８-1'!L299&lt;&gt;"",'８-1'!L299,"")</f>
        <v/>
      </c>
      <c r="K285" s="243" t="str">
        <f>IF('８-1'!M299&lt;&gt;"",'８-1'!M299,"")</f>
        <v/>
      </c>
    </row>
    <row r="286" spans="1:11" x14ac:dyDescent="0.45">
      <c r="A286" s="106"/>
      <c r="B286" s="616"/>
      <c r="C286" s="628"/>
      <c r="D286" s="636"/>
      <c r="E286" s="553"/>
      <c r="F286" s="639"/>
      <c r="G286" s="252" t="str">
        <f>IF('８-1'!I300&lt;&gt;"",'８-1'!I300,"")</f>
        <v/>
      </c>
      <c r="H286" s="253" t="str">
        <f>IF('８-1'!J300&lt;&gt;"",'８-1'!J300,"")</f>
        <v/>
      </c>
      <c r="I286" s="243" t="str">
        <f>IF('８-1'!K300&lt;&gt;"",'８-1'!K300,"")</f>
        <v/>
      </c>
      <c r="J286" s="276" t="str">
        <f>IF('８-1'!L300&lt;&gt;"",'８-1'!L300,"")</f>
        <v/>
      </c>
      <c r="K286" s="243" t="str">
        <f>IF('８-1'!M300&lt;&gt;"",'８-1'!M300,"")</f>
        <v/>
      </c>
    </row>
    <row r="287" spans="1:11" x14ac:dyDescent="0.45">
      <c r="A287" s="106"/>
      <c r="B287" s="616"/>
      <c r="C287" s="628"/>
      <c r="D287" s="636"/>
      <c r="E287" s="553"/>
      <c r="F287" s="639"/>
      <c r="G287" s="252" t="str">
        <f>IF('８-1'!I301&lt;&gt;"",'８-1'!I301,"")</f>
        <v/>
      </c>
      <c r="H287" s="253" t="str">
        <f>IF('８-1'!J301&lt;&gt;"",'８-1'!J301,"")</f>
        <v/>
      </c>
      <c r="I287" s="243" t="str">
        <f>IF('８-1'!K301&lt;&gt;"",'８-1'!K301,"")</f>
        <v/>
      </c>
      <c r="J287" s="276" t="str">
        <f>IF('８-1'!L301&lt;&gt;"",'８-1'!L301,"")</f>
        <v/>
      </c>
      <c r="K287" s="243" t="str">
        <f>IF('８-1'!M301&lt;&gt;"",'８-1'!M301,"")</f>
        <v/>
      </c>
    </row>
    <row r="288" spans="1:11" x14ac:dyDescent="0.45">
      <c r="A288" s="106"/>
      <c r="B288" s="616"/>
      <c r="C288" s="628"/>
      <c r="D288" s="636"/>
      <c r="E288" s="553"/>
      <c r="F288" s="639"/>
      <c r="G288" s="252" t="str">
        <f>IF('８-1'!I302&lt;&gt;"",'８-1'!I302,"")</f>
        <v/>
      </c>
      <c r="H288" s="253" t="str">
        <f>IF('８-1'!J302&lt;&gt;"",'８-1'!J302,"")</f>
        <v/>
      </c>
      <c r="I288" s="243" t="str">
        <f>IF('８-1'!K302&lt;&gt;"",'８-1'!K302,"")</f>
        <v/>
      </c>
      <c r="J288" s="276" t="str">
        <f>IF('８-1'!L302&lt;&gt;"",'８-1'!L302,"")</f>
        <v/>
      </c>
      <c r="K288" s="243" t="str">
        <f>IF('８-1'!M302&lt;&gt;"",'８-1'!M302,"")</f>
        <v/>
      </c>
    </row>
    <row r="289" spans="1:11" x14ac:dyDescent="0.45">
      <c r="A289" s="106"/>
      <c r="B289" s="616"/>
      <c r="C289" s="628"/>
      <c r="D289" s="636"/>
      <c r="E289" s="553"/>
      <c r="F289" s="639"/>
      <c r="G289" s="252" t="str">
        <f>IF('８-1'!I303&lt;&gt;"",'８-1'!I303,"")</f>
        <v/>
      </c>
      <c r="H289" s="253" t="str">
        <f>IF('８-1'!J303&lt;&gt;"",'８-1'!J303,"")</f>
        <v/>
      </c>
      <c r="I289" s="243" t="str">
        <f>IF('８-1'!K303&lt;&gt;"",'８-1'!K303,"")</f>
        <v/>
      </c>
      <c r="J289" s="276" t="str">
        <f>IF('８-1'!L303&lt;&gt;"",'８-1'!L303,"")</f>
        <v/>
      </c>
      <c r="K289" s="243" t="str">
        <f>IF('８-1'!M303&lt;&gt;"",'８-1'!M303,"")</f>
        <v/>
      </c>
    </row>
    <row r="290" spans="1:11" x14ac:dyDescent="0.45">
      <c r="A290" s="106"/>
      <c r="B290" s="616"/>
      <c r="C290" s="628"/>
      <c r="D290" s="636"/>
      <c r="E290" s="553"/>
      <c r="F290" s="639"/>
      <c r="G290" s="252" t="str">
        <f>IF('８-1'!I304&lt;&gt;"",'８-1'!I304,"")</f>
        <v/>
      </c>
      <c r="H290" s="253" t="str">
        <f>IF('８-1'!J304&lt;&gt;"",'８-1'!J304,"")</f>
        <v/>
      </c>
      <c r="I290" s="243" t="str">
        <f>IF('８-1'!K304&lt;&gt;"",'８-1'!K304,"")</f>
        <v/>
      </c>
      <c r="J290" s="276" t="str">
        <f>IF('８-1'!L304&lt;&gt;"",'８-1'!L304,"")</f>
        <v/>
      </c>
      <c r="K290" s="243" t="str">
        <f>IF('８-1'!M304&lt;&gt;"",'８-1'!M304,"")</f>
        <v/>
      </c>
    </row>
    <row r="291" spans="1:11" x14ac:dyDescent="0.45">
      <c r="A291" s="106"/>
      <c r="B291" s="616"/>
      <c r="C291" s="628"/>
      <c r="D291" s="636"/>
      <c r="E291" s="553"/>
      <c r="F291" s="639"/>
      <c r="G291" s="252" t="str">
        <f>IF('８-1'!I305&lt;&gt;"",'８-1'!I305,"")</f>
        <v/>
      </c>
      <c r="H291" s="253" t="str">
        <f>IF('８-1'!J305&lt;&gt;"",'８-1'!J305,"")</f>
        <v/>
      </c>
      <c r="I291" s="243" t="str">
        <f>IF('８-1'!K305&lt;&gt;"",'８-1'!K305,"")</f>
        <v/>
      </c>
      <c r="J291" s="276" t="str">
        <f>IF('８-1'!L305&lt;&gt;"",'８-1'!L305,"")</f>
        <v/>
      </c>
      <c r="K291" s="243" t="str">
        <f>IF('８-1'!M305&lt;&gt;"",'８-1'!M305,"")</f>
        <v/>
      </c>
    </row>
    <row r="292" spans="1:11" x14ac:dyDescent="0.45">
      <c r="A292" s="106"/>
      <c r="B292" s="616"/>
      <c r="C292" s="628"/>
      <c r="D292" s="636"/>
      <c r="E292" s="553"/>
      <c r="F292" s="639"/>
      <c r="G292" s="252" t="str">
        <f>IF('８-1'!I306&lt;&gt;"",'８-1'!I306,"")</f>
        <v/>
      </c>
      <c r="H292" s="253" t="str">
        <f>IF('８-1'!J306&lt;&gt;"",'８-1'!J306,"")</f>
        <v/>
      </c>
      <c r="I292" s="243" t="str">
        <f>IF('８-1'!K306&lt;&gt;"",'８-1'!K306,"")</f>
        <v/>
      </c>
      <c r="J292" s="276" t="str">
        <f>IF('８-1'!L306&lt;&gt;"",'８-1'!L306,"")</f>
        <v/>
      </c>
      <c r="K292" s="243" t="str">
        <f>IF('８-1'!M306&lt;&gt;"",'８-1'!M306,"")</f>
        <v/>
      </c>
    </row>
    <row r="293" spans="1:11" x14ac:dyDescent="0.45">
      <c r="A293" s="106"/>
      <c r="B293" s="616"/>
      <c r="C293" s="628"/>
      <c r="D293" s="636"/>
      <c r="E293" s="553"/>
      <c r="F293" s="639"/>
      <c r="G293" s="252" t="str">
        <f>IF('８-1'!I307&lt;&gt;"",'８-1'!I307,"")</f>
        <v/>
      </c>
      <c r="H293" s="253" t="str">
        <f>IF('８-1'!J307&lt;&gt;"",'８-1'!J307,"")</f>
        <v/>
      </c>
      <c r="I293" s="243" t="str">
        <f>IF('８-1'!K307&lt;&gt;"",'８-1'!K307,"")</f>
        <v/>
      </c>
      <c r="J293" s="276" t="str">
        <f>IF('８-1'!L307&lt;&gt;"",'８-1'!L307,"")</f>
        <v/>
      </c>
      <c r="K293" s="243" t="str">
        <f>IF('８-1'!M307&lt;&gt;"",'８-1'!M307,"")</f>
        <v/>
      </c>
    </row>
    <row r="294" spans="1:11" x14ac:dyDescent="0.45">
      <c r="A294" s="106"/>
      <c r="B294" s="616"/>
      <c r="C294" s="628"/>
      <c r="D294" s="636"/>
      <c r="E294" s="553"/>
      <c r="F294" s="639"/>
      <c r="G294" s="252" t="str">
        <f>IF('８-1'!I308&lt;&gt;"",'８-1'!I308,"")</f>
        <v/>
      </c>
      <c r="H294" s="253" t="str">
        <f>IF('８-1'!J308&lt;&gt;"",'８-1'!J308,"")</f>
        <v/>
      </c>
      <c r="I294" s="243" t="str">
        <f>IF('８-1'!K308&lt;&gt;"",'８-1'!K308,"")</f>
        <v/>
      </c>
      <c r="J294" s="276" t="str">
        <f>IF('８-1'!L308&lt;&gt;"",'８-1'!L308,"")</f>
        <v/>
      </c>
      <c r="K294" s="243" t="str">
        <f>IF('８-1'!M308&lt;&gt;"",'８-1'!M308,"")</f>
        <v/>
      </c>
    </row>
    <row r="295" spans="1:11" x14ac:dyDescent="0.45">
      <c r="A295" s="106"/>
      <c r="B295" s="616"/>
      <c r="C295" s="628"/>
      <c r="D295" s="636"/>
      <c r="E295" s="553"/>
      <c r="F295" s="639"/>
      <c r="G295" s="252" t="str">
        <f>IF('８-1'!I309&lt;&gt;"",'８-1'!I309,"")</f>
        <v/>
      </c>
      <c r="H295" s="253" t="str">
        <f>IF('８-1'!J309&lt;&gt;"",'８-1'!J309,"")</f>
        <v/>
      </c>
      <c r="I295" s="243" t="str">
        <f>IF('８-1'!K309&lt;&gt;"",'８-1'!K309,"")</f>
        <v/>
      </c>
      <c r="J295" s="276" t="str">
        <f>IF('８-1'!L309&lt;&gt;"",'８-1'!L309,"")</f>
        <v/>
      </c>
      <c r="K295" s="243" t="str">
        <f>IF('８-1'!M309&lt;&gt;"",'８-1'!M309,"")</f>
        <v/>
      </c>
    </row>
    <row r="296" spans="1:11" x14ac:dyDescent="0.45">
      <c r="A296" s="106"/>
      <c r="B296" s="616"/>
      <c r="C296" s="628"/>
      <c r="D296" s="636"/>
      <c r="E296" s="553"/>
      <c r="F296" s="639"/>
      <c r="G296" s="252" t="str">
        <f>IF('８-1'!I310&lt;&gt;"",'８-1'!I310,"")</f>
        <v/>
      </c>
      <c r="H296" s="253" t="str">
        <f>IF('８-1'!J310&lt;&gt;"",'８-1'!J310,"")</f>
        <v/>
      </c>
      <c r="I296" s="243" t="str">
        <f>IF('８-1'!K310&lt;&gt;"",'８-1'!K310,"")</f>
        <v/>
      </c>
      <c r="J296" s="276" t="str">
        <f>IF('８-1'!L310&lt;&gt;"",'８-1'!L310,"")</f>
        <v/>
      </c>
      <c r="K296" s="243" t="str">
        <f>IF('８-1'!M310&lt;&gt;"",'８-1'!M310,"")</f>
        <v/>
      </c>
    </row>
    <row r="297" spans="1:11" ht="15.6" thickBot="1" x14ac:dyDescent="0.5">
      <c r="A297" s="106"/>
      <c r="B297" s="617"/>
      <c r="C297" s="629"/>
      <c r="D297" s="637"/>
      <c r="E297" s="554"/>
      <c r="F297" s="640"/>
      <c r="G297" s="254" t="str">
        <f>IF('８-1'!I311&lt;&gt;"",'８-1'!I311,"")</f>
        <v/>
      </c>
      <c r="H297" s="255" t="str">
        <f>IF('８-1'!J311&lt;&gt;"",'８-1'!J311,"")</f>
        <v/>
      </c>
      <c r="I297" s="247" t="str">
        <f>IF('８-1'!K311&lt;&gt;"",'８-1'!K311,"")</f>
        <v/>
      </c>
      <c r="J297" s="277" t="str">
        <f>IF('８-1'!L311&lt;&gt;"",'８-1'!L311,"")</f>
        <v/>
      </c>
      <c r="K297" s="247" t="str">
        <f>IF('８-1'!M311&lt;&gt;"",'８-1'!M311,"")</f>
        <v/>
      </c>
    </row>
    <row r="298" spans="1:11" x14ac:dyDescent="0.45">
      <c r="A298" s="106"/>
      <c r="B298" s="615" t="str">
        <f>IF(C298&lt;&gt;"",15,"")</f>
        <v/>
      </c>
      <c r="C298" s="627" t="str">
        <f>IF('1'!D27&lt;&gt;"",'1'!D27,"")</f>
        <v/>
      </c>
      <c r="D298" s="635" t="str">
        <f>IF('3'!G88="[選択]","","【A】"&amp;'3'!G88&amp;"（"&amp;'3'!H89&amp;"）"&amp;CHAR(10))&amp;IF('3'!I88="[選択]","","【B】"&amp;'3'!I88&amp;"（"&amp;'3'!J89&amp;"）"&amp;CHAR(10))&amp;IF('3'!K88="実施済","【C】"&amp;'3'!K88&amp;"（"&amp;'3'!L89&amp;"）"&amp;CHAR(10),"")&amp;IF('3'!M88="実施済","【D】"&amp;'3'!M88&amp;"（"&amp;'3'!N89&amp;"）"&amp;CHAR(10),"")</f>
        <v/>
      </c>
      <c r="E298" s="552" t="str">
        <f>IF('4'!G89="[選択]","","【a】"&amp;'4'!G89&amp;"（"&amp;'4'!H90&amp;"）"&amp;CHAR(10))&amp;IF('4'!I89="[選択]","","【b】"&amp;'4'!I89&amp;"（"&amp;'4'!J90&amp;"）"&amp;CHAR(10))&amp;IF('4'!K89="[選択]","","【c】"&amp;'4'!K89&amp;"（"&amp;'4'!L90&amp;"）"&amp;CHAR(10))&amp;IF('4'!M89="[選択]","","【d】"&amp;'4'!M89&amp;"（"&amp;'4'!N90&amp;"）"&amp;CHAR(10))&amp;IF('4'!O89="[選択]","","【e】"&amp;'4'!O89&amp;"（"&amp;'4'!P90&amp;"）"&amp;CHAR(10))&amp;IF('4'!Q89="[選択]","","【f】"&amp;'4'!Q89&amp;"（"&amp;'4'!R90&amp;"）"&amp;CHAR(10))&amp;IF('4'!S89="[選択]","","【g】"&amp;'4'!S89&amp;"（"&amp;'4'!T90&amp;"）"&amp;CHAR(10))&amp;IF('4'!U89="[選択]","","【h】"&amp;'4'!U89&amp;"（"&amp;'4'!V90&amp;"）")</f>
        <v/>
      </c>
      <c r="F298" s="638" t="str">
        <f>'4'!X89</f>
        <v>[選択]</v>
      </c>
      <c r="G298" s="250" t="str">
        <f>IF('８-1'!I312&lt;&gt;"",'８-1'!I312,"")</f>
        <v/>
      </c>
      <c r="H298" s="251" t="str">
        <f>IF('８-1'!J312&lt;&gt;"",'８-1'!J312,"")</f>
        <v/>
      </c>
      <c r="I298" s="236" t="str">
        <f>IF('８-1'!K312&lt;&gt;"",'８-1'!K312,"")</f>
        <v/>
      </c>
      <c r="J298" s="275" t="str">
        <f>IF('８-1'!L312&lt;&gt;"",'８-1'!L312,"")</f>
        <v/>
      </c>
      <c r="K298" s="236" t="str">
        <f>IF('８-1'!M312&lt;&gt;"",'８-1'!M312,"")</f>
        <v/>
      </c>
    </row>
    <row r="299" spans="1:11" x14ac:dyDescent="0.45">
      <c r="A299" s="106"/>
      <c r="B299" s="616"/>
      <c r="C299" s="628"/>
      <c r="D299" s="636"/>
      <c r="E299" s="553"/>
      <c r="F299" s="639"/>
      <c r="G299" s="252" t="str">
        <f>IF('８-1'!I313&lt;&gt;"",'８-1'!I313,"")</f>
        <v/>
      </c>
      <c r="H299" s="253" t="str">
        <f>IF('８-1'!J313&lt;&gt;"",'８-1'!J313,"")</f>
        <v/>
      </c>
      <c r="I299" s="243" t="str">
        <f>IF('８-1'!K313&lt;&gt;"",'８-1'!K313,"")</f>
        <v/>
      </c>
      <c r="J299" s="276" t="str">
        <f>IF('８-1'!L313&lt;&gt;"",'８-1'!L313,"")</f>
        <v/>
      </c>
      <c r="K299" s="243" t="str">
        <f>IF('８-1'!M313&lt;&gt;"",'８-1'!M313,"")</f>
        <v/>
      </c>
    </row>
    <row r="300" spans="1:11" x14ac:dyDescent="0.45">
      <c r="A300" s="106"/>
      <c r="B300" s="616"/>
      <c r="C300" s="628"/>
      <c r="D300" s="636"/>
      <c r="E300" s="553"/>
      <c r="F300" s="639"/>
      <c r="G300" s="252" t="str">
        <f>IF('８-1'!I314&lt;&gt;"",'８-1'!I314,"")</f>
        <v/>
      </c>
      <c r="H300" s="253" t="str">
        <f>IF('８-1'!J314&lt;&gt;"",'８-1'!J314,"")</f>
        <v/>
      </c>
      <c r="I300" s="243" t="str">
        <f>IF('８-1'!K314&lt;&gt;"",'８-1'!K314,"")</f>
        <v/>
      </c>
      <c r="J300" s="276" t="str">
        <f>IF('８-1'!L314&lt;&gt;"",'８-1'!L314,"")</f>
        <v/>
      </c>
      <c r="K300" s="243" t="str">
        <f>IF('８-1'!M314&lt;&gt;"",'８-1'!M314,"")</f>
        <v/>
      </c>
    </row>
    <row r="301" spans="1:11" x14ac:dyDescent="0.45">
      <c r="A301" s="106"/>
      <c r="B301" s="616"/>
      <c r="C301" s="628"/>
      <c r="D301" s="636"/>
      <c r="E301" s="553"/>
      <c r="F301" s="639"/>
      <c r="G301" s="252" t="str">
        <f>IF('８-1'!I315&lt;&gt;"",'８-1'!I315,"")</f>
        <v/>
      </c>
      <c r="H301" s="253" t="str">
        <f>IF('８-1'!J315&lt;&gt;"",'８-1'!J315,"")</f>
        <v/>
      </c>
      <c r="I301" s="243" t="str">
        <f>IF('８-1'!K315&lt;&gt;"",'８-1'!K315,"")</f>
        <v/>
      </c>
      <c r="J301" s="276" t="str">
        <f>IF('８-1'!L315&lt;&gt;"",'８-1'!L315,"")</f>
        <v/>
      </c>
      <c r="K301" s="243" t="str">
        <f>IF('８-1'!M315&lt;&gt;"",'８-1'!M315,"")</f>
        <v/>
      </c>
    </row>
    <row r="302" spans="1:11" x14ac:dyDescent="0.45">
      <c r="A302" s="106"/>
      <c r="B302" s="616"/>
      <c r="C302" s="628"/>
      <c r="D302" s="636"/>
      <c r="E302" s="553"/>
      <c r="F302" s="639"/>
      <c r="G302" s="252" t="str">
        <f>IF('８-1'!I316&lt;&gt;"",'８-1'!I316,"")</f>
        <v/>
      </c>
      <c r="H302" s="253" t="str">
        <f>IF('８-1'!J316&lt;&gt;"",'８-1'!J316,"")</f>
        <v/>
      </c>
      <c r="I302" s="243" t="str">
        <f>IF('８-1'!K316&lt;&gt;"",'８-1'!K316,"")</f>
        <v/>
      </c>
      <c r="J302" s="276" t="str">
        <f>IF('８-1'!L316&lt;&gt;"",'８-1'!L316,"")</f>
        <v/>
      </c>
      <c r="K302" s="243" t="str">
        <f>IF('８-1'!M316&lt;&gt;"",'８-1'!M316,"")</f>
        <v/>
      </c>
    </row>
    <row r="303" spans="1:11" x14ac:dyDescent="0.45">
      <c r="A303" s="106"/>
      <c r="B303" s="616"/>
      <c r="C303" s="628"/>
      <c r="D303" s="636"/>
      <c r="E303" s="553"/>
      <c r="F303" s="639"/>
      <c r="G303" s="252" t="str">
        <f>IF('８-1'!I317&lt;&gt;"",'８-1'!I317,"")</f>
        <v/>
      </c>
      <c r="H303" s="253" t="str">
        <f>IF('８-1'!J317&lt;&gt;"",'８-1'!J317,"")</f>
        <v/>
      </c>
      <c r="I303" s="243" t="str">
        <f>IF('８-1'!K317&lt;&gt;"",'８-1'!K317,"")</f>
        <v/>
      </c>
      <c r="J303" s="276" t="str">
        <f>IF('８-1'!L317&lt;&gt;"",'８-1'!L317,"")</f>
        <v/>
      </c>
      <c r="K303" s="243" t="str">
        <f>IF('８-1'!M317&lt;&gt;"",'８-1'!M317,"")</f>
        <v/>
      </c>
    </row>
    <row r="304" spans="1:11" x14ac:dyDescent="0.45">
      <c r="A304" s="106"/>
      <c r="B304" s="616"/>
      <c r="C304" s="628"/>
      <c r="D304" s="636"/>
      <c r="E304" s="553"/>
      <c r="F304" s="639"/>
      <c r="G304" s="252" t="str">
        <f>IF('８-1'!I318&lt;&gt;"",'８-1'!I318,"")</f>
        <v/>
      </c>
      <c r="H304" s="253" t="str">
        <f>IF('８-1'!J318&lt;&gt;"",'８-1'!J318,"")</f>
        <v/>
      </c>
      <c r="I304" s="243" t="str">
        <f>IF('８-1'!K318&lt;&gt;"",'８-1'!K318,"")</f>
        <v/>
      </c>
      <c r="J304" s="276" t="str">
        <f>IF('８-1'!L318&lt;&gt;"",'８-1'!L318,"")</f>
        <v/>
      </c>
      <c r="K304" s="243" t="str">
        <f>IF('８-1'!M318&lt;&gt;"",'８-1'!M318,"")</f>
        <v/>
      </c>
    </row>
    <row r="305" spans="1:11" x14ac:dyDescent="0.45">
      <c r="A305" s="106"/>
      <c r="B305" s="616"/>
      <c r="C305" s="628"/>
      <c r="D305" s="636"/>
      <c r="E305" s="553"/>
      <c r="F305" s="639"/>
      <c r="G305" s="252" t="str">
        <f>IF('８-1'!I319&lt;&gt;"",'８-1'!I319,"")</f>
        <v/>
      </c>
      <c r="H305" s="253" t="str">
        <f>IF('８-1'!J319&lt;&gt;"",'８-1'!J319,"")</f>
        <v/>
      </c>
      <c r="I305" s="243" t="str">
        <f>IF('８-1'!K319&lt;&gt;"",'８-1'!K319,"")</f>
        <v/>
      </c>
      <c r="J305" s="276" t="str">
        <f>IF('８-1'!L319&lt;&gt;"",'８-1'!L319,"")</f>
        <v/>
      </c>
      <c r="K305" s="243" t="str">
        <f>IF('８-1'!M319&lt;&gt;"",'８-1'!M319,"")</f>
        <v/>
      </c>
    </row>
    <row r="306" spans="1:11" x14ac:dyDescent="0.45">
      <c r="A306" s="106"/>
      <c r="B306" s="616"/>
      <c r="C306" s="628"/>
      <c r="D306" s="636"/>
      <c r="E306" s="553"/>
      <c r="F306" s="639"/>
      <c r="G306" s="252" t="str">
        <f>IF('８-1'!I320&lt;&gt;"",'８-1'!I320,"")</f>
        <v/>
      </c>
      <c r="H306" s="253" t="str">
        <f>IF('８-1'!J320&lt;&gt;"",'８-1'!J320,"")</f>
        <v/>
      </c>
      <c r="I306" s="243" t="str">
        <f>IF('８-1'!K320&lt;&gt;"",'８-1'!K320,"")</f>
        <v/>
      </c>
      <c r="J306" s="276" t="str">
        <f>IF('８-1'!L320&lt;&gt;"",'８-1'!L320,"")</f>
        <v/>
      </c>
      <c r="K306" s="243" t="str">
        <f>IF('８-1'!M320&lt;&gt;"",'８-1'!M320,"")</f>
        <v/>
      </c>
    </row>
    <row r="307" spans="1:11" x14ac:dyDescent="0.45">
      <c r="A307" s="106"/>
      <c r="B307" s="616"/>
      <c r="C307" s="628"/>
      <c r="D307" s="636"/>
      <c r="E307" s="553"/>
      <c r="F307" s="639"/>
      <c r="G307" s="252" t="str">
        <f>IF('８-1'!I321&lt;&gt;"",'８-1'!I321,"")</f>
        <v/>
      </c>
      <c r="H307" s="253" t="str">
        <f>IF('８-1'!J321&lt;&gt;"",'８-1'!J321,"")</f>
        <v/>
      </c>
      <c r="I307" s="243" t="str">
        <f>IF('８-1'!K321&lt;&gt;"",'８-1'!K321,"")</f>
        <v/>
      </c>
      <c r="J307" s="276" t="str">
        <f>IF('８-1'!L321&lt;&gt;"",'８-1'!L321,"")</f>
        <v/>
      </c>
      <c r="K307" s="243" t="str">
        <f>IF('８-1'!M321&lt;&gt;"",'８-1'!M321,"")</f>
        <v/>
      </c>
    </row>
    <row r="308" spans="1:11" x14ac:dyDescent="0.45">
      <c r="A308" s="106"/>
      <c r="B308" s="616"/>
      <c r="C308" s="628"/>
      <c r="D308" s="636"/>
      <c r="E308" s="553"/>
      <c r="F308" s="639"/>
      <c r="G308" s="252" t="str">
        <f>IF('８-1'!I322&lt;&gt;"",'８-1'!I322,"")</f>
        <v/>
      </c>
      <c r="H308" s="253" t="str">
        <f>IF('８-1'!J322&lt;&gt;"",'８-1'!J322,"")</f>
        <v/>
      </c>
      <c r="I308" s="243" t="str">
        <f>IF('８-1'!K322&lt;&gt;"",'８-1'!K322,"")</f>
        <v/>
      </c>
      <c r="J308" s="276" t="str">
        <f>IF('８-1'!L322&lt;&gt;"",'８-1'!L322,"")</f>
        <v/>
      </c>
      <c r="K308" s="243" t="str">
        <f>IF('８-1'!M322&lt;&gt;"",'８-1'!M322,"")</f>
        <v/>
      </c>
    </row>
    <row r="309" spans="1:11" x14ac:dyDescent="0.45">
      <c r="A309" s="106"/>
      <c r="B309" s="616"/>
      <c r="C309" s="628"/>
      <c r="D309" s="636"/>
      <c r="E309" s="553"/>
      <c r="F309" s="639"/>
      <c r="G309" s="252" t="str">
        <f>IF('８-1'!I323&lt;&gt;"",'８-1'!I323,"")</f>
        <v/>
      </c>
      <c r="H309" s="253" t="str">
        <f>IF('８-1'!J323&lt;&gt;"",'８-1'!J323,"")</f>
        <v/>
      </c>
      <c r="I309" s="243" t="str">
        <f>IF('８-1'!K323&lt;&gt;"",'８-1'!K323,"")</f>
        <v/>
      </c>
      <c r="J309" s="276" t="str">
        <f>IF('８-1'!L323&lt;&gt;"",'８-1'!L323,"")</f>
        <v/>
      </c>
      <c r="K309" s="243" t="str">
        <f>IF('８-1'!M323&lt;&gt;"",'８-1'!M323,"")</f>
        <v/>
      </c>
    </row>
    <row r="310" spans="1:11" x14ac:dyDescent="0.45">
      <c r="A310" s="106"/>
      <c r="B310" s="616"/>
      <c r="C310" s="628"/>
      <c r="D310" s="636"/>
      <c r="E310" s="553"/>
      <c r="F310" s="639"/>
      <c r="G310" s="252" t="str">
        <f>IF('８-1'!I324&lt;&gt;"",'８-1'!I324,"")</f>
        <v/>
      </c>
      <c r="H310" s="253" t="str">
        <f>IF('８-1'!J324&lt;&gt;"",'８-1'!J324,"")</f>
        <v/>
      </c>
      <c r="I310" s="243" t="str">
        <f>IF('８-1'!K324&lt;&gt;"",'８-1'!K324,"")</f>
        <v/>
      </c>
      <c r="J310" s="276" t="str">
        <f>IF('８-1'!L324&lt;&gt;"",'８-1'!L324,"")</f>
        <v/>
      </c>
      <c r="K310" s="243" t="str">
        <f>IF('８-1'!M324&lt;&gt;"",'８-1'!M324,"")</f>
        <v/>
      </c>
    </row>
    <row r="311" spans="1:11" x14ac:dyDescent="0.45">
      <c r="A311" s="106"/>
      <c r="B311" s="616"/>
      <c r="C311" s="628"/>
      <c r="D311" s="636"/>
      <c r="E311" s="553"/>
      <c r="F311" s="639"/>
      <c r="G311" s="252" t="str">
        <f>IF('８-1'!I325&lt;&gt;"",'８-1'!I325,"")</f>
        <v/>
      </c>
      <c r="H311" s="253" t="str">
        <f>IF('８-1'!J325&lt;&gt;"",'８-1'!J325,"")</f>
        <v/>
      </c>
      <c r="I311" s="243" t="str">
        <f>IF('８-1'!K325&lt;&gt;"",'８-1'!K325,"")</f>
        <v/>
      </c>
      <c r="J311" s="276" t="str">
        <f>IF('８-1'!L325&lt;&gt;"",'８-1'!L325,"")</f>
        <v/>
      </c>
      <c r="K311" s="243" t="str">
        <f>IF('８-1'!M325&lt;&gt;"",'８-1'!M325,"")</f>
        <v/>
      </c>
    </row>
    <row r="312" spans="1:11" x14ac:dyDescent="0.45">
      <c r="A312" s="106"/>
      <c r="B312" s="616"/>
      <c r="C312" s="628"/>
      <c r="D312" s="636"/>
      <c r="E312" s="553"/>
      <c r="F312" s="639"/>
      <c r="G312" s="252" t="str">
        <f>IF('８-1'!I326&lt;&gt;"",'８-1'!I326,"")</f>
        <v/>
      </c>
      <c r="H312" s="253" t="str">
        <f>IF('８-1'!J326&lt;&gt;"",'８-1'!J326,"")</f>
        <v/>
      </c>
      <c r="I312" s="243" t="str">
        <f>IF('８-1'!K326&lt;&gt;"",'８-1'!K326,"")</f>
        <v/>
      </c>
      <c r="J312" s="276" t="str">
        <f>IF('８-1'!L326&lt;&gt;"",'８-1'!L326,"")</f>
        <v/>
      </c>
      <c r="K312" s="243" t="str">
        <f>IF('８-1'!M326&lt;&gt;"",'８-1'!M326,"")</f>
        <v/>
      </c>
    </row>
    <row r="313" spans="1:11" x14ac:dyDescent="0.45">
      <c r="A313" s="106"/>
      <c r="B313" s="616"/>
      <c r="C313" s="628"/>
      <c r="D313" s="636"/>
      <c r="E313" s="553"/>
      <c r="F313" s="639"/>
      <c r="G313" s="252" t="str">
        <f>IF('８-1'!I327&lt;&gt;"",'８-1'!I327,"")</f>
        <v/>
      </c>
      <c r="H313" s="253" t="str">
        <f>IF('８-1'!J327&lt;&gt;"",'８-1'!J327,"")</f>
        <v/>
      </c>
      <c r="I313" s="243" t="str">
        <f>IF('８-1'!K327&lt;&gt;"",'８-1'!K327,"")</f>
        <v/>
      </c>
      <c r="J313" s="276" t="str">
        <f>IF('８-1'!L327&lt;&gt;"",'８-1'!L327,"")</f>
        <v/>
      </c>
      <c r="K313" s="243" t="str">
        <f>IF('８-1'!M327&lt;&gt;"",'８-1'!M327,"")</f>
        <v/>
      </c>
    </row>
    <row r="314" spans="1:11" x14ac:dyDescent="0.45">
      <c r="A314" s="106"/>
      <c r="B314" s="616"/>
      <c r="C314" s="628"/>
      <c r="D314" s="636"/>
      <c r="E314" s="553"/>
      <c r="F314" s="639"/>
      <c r="G314" s="252" t="str">
        <f>IF('８-1'!I328&lt;&gt;"",'８-1'!I328,"")</f>
        <v/>
      </c>
      <c r="H314" s="253" t="str">
        <f>IF('８-1'!J328&lt;&gt;"",'８-1'!J328,"")</f>
        <v/>
      </c>
      <c r="I314" s="243" t="str">
        <f>IF('８-1'!K328&lt;&gt;"",'８-1'!K328,"")</f>
        <v/>
      </c>
      <c r="J314" s="276" t="str">
        <f>IF('８-1'!L328&lt;&gt;"",'８-1'!L328,"")</f>
        <v/>
      </c>
      <c r="K314" s="243" t="str">
        <f>IF('８-1'!M328&lt;&gt;"",'８-1'!M328,"")</f>
        <v/>
      </c>
    </row>
    <row r="315" spans="1:11" x14ac:dyDescent="0.45">
      <c r="A315" s="106"/>
      <c r="B315" s="616"/>
      <c r="C315" s="628"/>
      <c r="D315" s="636"/>
      <c r="E315" s="553"/>
      <c r="F315" s="639"/>
      <c r="G315" s="252" t="str">
        <f>IF('８-1'!I329&lt;&gt;"",'８-1'!I329,"")</f>
        <v/>
      </c>
      <c r="H315" s="253" t="str">
        <f>IF('８-1'!J329&lt;&gt;"",'８-1'!J329,"")</f>
        <v/>
      </c>
      <c r="I315" s="243" t="str">
        <f>IF('８-1'!K329&lt;&gt;"",'８-1'!K329,"")</f>
        <v/>
      </c>
      <c r="J315" s="276" t="str">
        <f>IF('８-1'!L329&lt;&gt;"",'８-1'!L329,"")</f>
        <v/>
      </c>
      <c r="K315" s="243" t="str">
        <f>IF('８-1'!M329&lt;&gt;"",'８-1'!M329,"")</f>
        <v/>
      </c>
    </row>
    <row r="316" spans="1:11" x14ac:dyDescent="0.45">
      <c r="A316" s="106"/>
      <c r="B316" s="616"/>
      <c r="C316" s="628"/>
      <c r="D316" s="636"/>
      <c r="E316" s="553"/>
      <c r="F316" s="639"/>
      <c r="G316" s="252" t="str">
        <f>IF('８-1'!I330&lt;&gt;"",'８-1'!I330,"")</f>
        <v/>
      </c>
      <c r="H316" s="253" t="str">
        <f>IF('８-1'!J330&lt;&gt;"",'８-1'!J330,"")</f>
        <v/>
      </c>
      <c r="I316" s="243" t="str">
        <f>IF('８-1'!K330&lt;&gt;"",'８-1'!K330,"")</f>
        <v/>
      </c>
      <c r="J316" s="276" t="str">
        <f>IF('８-1'!L330&lt;&gt;"",'８-1'!L330,"")</f>
        <v/>
      </c>
      <c r="K316" s="243" t="str">
        <f>IF('８-1'!M330&lt;&gt;"",'８-1'!M330,"")</f>
        <v/>
      </c>
    </row>
    <row r="317" spans="1:11" x14ac:dyDescent="0.45">
      <c r="A317" s="106"/>
      <c r="B317" s="616"/>
      <c r="C317" s="628"/>
      <c r="D317" s="636"/>
      <c r="E317" s="553"/>
      <c r="F317" s="639"/>
      <c r="G317" s="252" t="str">
        <f>IF('８-1'!I331&lt;&gt;"",'８-1'!I331,"")</f>
        <v/>
      </c>
      <c r="H317" s="253" t="str">
        <f>IF('８-1'!J331&lt;&gt;"",'８-1'!J331,"")</f>
        <v/>
      </c>
      <c r="I317" s="243" t="str">
        <f>IF('８-1'!K331&lt;&gt;"",'８-1'!K331,"")</f>
        <v/>
      </c>
      <c r="J317" s="276" t="str">
        <f>IF('８-1'!L331&lt;&gt;"",'８-1'!L331,"")</f>
        <v/>
      </c>
      <c r="K317" s="243" t="str">
        <f>IF('８-1'!M331&lt;&gt;"",'８-1'!M331,"")</f>
        <v/>
      </c>
    </row>
    <row r="318" spans="1:11" ht="15.6" thickBot="1" x14ac:dyDescent="0.5">
      <c r="A318" s="106"/>
      <c r="B318" s="617"/>
      <c r="C318" s="629"/>
      <c r="D318" s="637"/>
      <c r="E318" s="554"/>
      <c r="F318" s="640"/>
      <c r="G318" s="254" t="str">
        <f>IF('８-1'!I332&lt;&gt;"",'８-1'!I332,"")</f>
        <v/>
      </c>
      <c r="H318" s="255" t="str">
        <f>IF('８-1'!J332&lt;&gt;"",'８-1'!J332,"")</f>
        <v/>
      </c>
      <c r="I318" s="247" t="str">
        <f>IF('８-1'!K332&lt;&gt;"",'８-1'!K332,"")</f>
        <v/>
      </c>
      <c r="J318" s="277" t="str">
        <f>IF('８-1'!L332&lt;&gt;"",'８-1'!L332,"")</f>
        <v/>
      </c>
      <c r="K318" s="247" t="str">
        <f>IF('８-1'!M332&lt;&gt;"",'８-1'!M332,"")</f>
        <v/>
      </c>
    </row>
    <row r="319" spans="1:11" x14ac:dyDescent="0.45">
      <c r="A319" s="106"/>
      <c r="B319" s="615" t="str">
        <f>IF(C319&lt;&gt;"",16,"")</f>
        <v/>
      </c>
      <c r="C319" s="627" t="str">
        <f>IF('1'!D28&lt;&gt;"",'1'!D28,"")</f>
        <v/>
      </c>
      <c r="D319" s="635" t="str">
        <f>IF('3'!G93="[選択]","","【A】"&amp;'3'!G93&amp;"（"&amp;'3'!H94&amp;"）"&amp;CHAR(10))&amp;IF('3'!I93="[選択]","","【B】"&amp;'3'!I93&amp;"（"&amp;'3'!J94&amp;"）"&amp;CHAR(10))&amp;IF('3'!K93="実施済","【C】"&amp;'3'!K93&amp;"（"&amp;'3'!L94&amp;"）"&amp;CHAR(10),"")&amp;IF('3'!M93="実施済","【D】"&amp;'3'!M93&amp;"（"&amp;'3'!N94&amp;"）"&amp;CHAR(10),"")</f>
        <v/>
      </c>
      <c r="E319" s="552" t="str">
        <f>IF('4'!G94="[選択]","","【a】"&amp;'4'!G94&amp;"（"&amp;'4'!H95&amp;"）"&amp;CHAR(10))&amp;IF('4'!I94="[選択]","","【b】"&amp;'4'!I94&amp;"（"&amp;'4'!J95&amp;"）"&amp;CHAR(10))&amp;IF('4'!K94="[選択]","","【c】"&amp;'4'!K94&amp;"（"&amp;'4'!L95&amp;"）"&amp;CHAR(10))&amp;IF('4'!M94="[選択]","","【d】"&amp;'4'!M94&amp;"（"&amp;'4'!N95&amp;"）"&amp;CHAR(10))&amp;IF('4'!O94="[選択]","","【e】"&amp;'4'!O94&amp;"（"&amp;'4'!P95&amp;"）"&amp;CHAR(10))&amp;IF('4'!Q94="[選択]","","【f】"&amp;'4'!Q94&amp;"（"&amp;'4'!R95&amp;"）"&amp;CHAR(10))&amp;IF('4'!S94="[選択]","","【g】"&amp;'4'!S94&amp;"（"&amp;'4'!T95&amp;"）"&amp;CHAR(10))&amp;IF('4'!U94="[選択]","","【h】"&amp;'4'!U94&amp;"（"&amp;'4'!V95&amp;"）")</f>
        <v/>
      </c>
      <c r="F319" s="638" t="str">
        <f>'4'!X94</f>
        <v>[選択]</v>
      </c>
      <c r="G319" s="250" t="str">
        <f>IF('８-1'!I333&lt;&gt;"",'８-1'!I333,"")</f>
        <v/>
      </c>
      <c r="H319" s="251" t="str">
        <f>IF('８-1'!J333&lt;&gt;"",'８-1'!J333,"")</f>
        <v/>
      </c>
      <c r="I319" s="236" t="str">
        <f>IF('８-1'!K333&lt;&gt;"",'８-1'!K333,"")</f>
        <v/>
      </c>
      <c r="J319" s="275" t="str">
        <f>IF('８-1'!L333&lt;&gt;"",'８-1'!L333,"")</f>
        <v/>
      </c>
      <c r="K319" s="236" t="str">
        <f>IF('８-1'!M333&lt;&gt;"",'８-1'!M333,"")</f>
        <v/>
      </c>
    </row>
    <row r="320" spans="1:11" x14ac:dyDescent="0.45">
      <c r="A320" s="106"/>
      <c r="B320" s="616"/>
      <c r="C320" s="628"/>
      <c r="D320" s="636"/>
      <c r="E320" s="553"/>
      <c r="F320" s="639"/>
      <c r="G320" s="252" t="str">
        <f>IF('８-1'!I334&lt;&gt;"",'８-1'!I334,"")</f>
        <v/>
      </c>
      <c r="H320" s="253" t="str">
        <f>IF('８-1'!J334&lt;&gt;"",'８-1'!J334,"")</f>
        <v/>
      </c>
      <c r="I320" s="243" t="str">
        <f>IF('８-1'!K334&lt;&gt;"",'８-1'!K334,"")</f>
        <v/>
      </c>
      <c r="J320" s="276" t="str">
        <f>IF('８-1'!L334&lt;&gt;"",'８-1'!L334,"")</f>
        <v/>
      </c>
      <c r="K320" s="243" t="str">
        <f>IF('８-1'!M334&lt;&gt;"",'８-1'!M334,"")</f>
        <v/>
      </c>
    </row>
    <row r="321" spans="1:11" x14ac:dyDescent="0.45">
      <c r="A321" s="106"/>
      <c r="B321" s="616"/>
      <c r="C321" s="628"/>
      <c r="D321" s="636"/>
      <c r="E321" s="553"/>
      <c r="F321" s="639"/>
      <c r="G321" s="252" t="str">
        <f>IF('８-1'!I335&lt;&gt;"",'８-1'!I335,"")</f>
        <v/>
      </c>
      <c r="H321" s="253" t="str">
        <f>IF('８-1'!J335&lt;&gt;"",'８-1'!J335,"")</f>
        <v/>
      </c>
      <c r="I321" s="243" t="str">
        <f>IF('８-1'!K335&lt;&gt;"",'８-1'!K335,"")</f>
        <v/>
      </c>
      <c r="J321" s="276" t="str">
        <f>IF('８-1'!L335&lt;&gt;"",'８-1'!L335,"")</f>
        <v/>
      </c>
      <c r="K321" s="243" t="str">
        <f>IF('８-1'!M335&lt;&gt;"",'８-1'!M335,"")</f>
        <v/>
      </c>
    </row>
    <row r="322" spans="1:11" x14ac:dyDescent="0.45">
      <c r="A322" s="106"/>
      <c r="B322" s="616"/>
      <c r="C322" s="628"/>
      <c r="D322" s="636"/>
      <c r="E322" s="553"/>
      <c r="F322" s="639"/>
      <c r="G322" s="252" t="str">
        <f>IF('８-1'!I336&lt;&gt;"",'８-1'!I336,"")</f>
        <v/>
      </c>
      <c r="H322" s="253" t="str">
        <f>IF('８-1'!J336&lt;&gt;"",'８-1'!J336,"")</f>
        <v/>
      </c>
      <c r="I322" s="243" t="str">
        <f>IF('８-1'!K336&lt;&gt;"",'８-1'!K336,"")</f>
        <v/>
      </c>
      <c r="J322" s="276" t="str">
        <f>IF('８-1'!L336&lt;&gt;"",'８-1'!L336,"")</f>
        <v/>
      </c>
      <c r="K322" s="243" t="str">
        <f>IF('８-1'!M336&lt;&gt;"",'８-1'!M336,"")</f>
        <v/>
      </c>
    </row>
    <row r="323" spans="1:11" x14ac:dyDescent="0.45">
      <c r="A323" s="106"/>
      <c r="B323" s="616"/>
      <c r="C323" s="628"/>
      <c r="D323" s="636"/>
      <c r="E323" s="553"/>
      <c r="F323" s="639"/>
      <c r="G323" s="252" t="str">
        <f>IF('８-1'!I337&lt;&gt;"",'８-1'!I337,"")</f>
        <v/>
      </c>
      <c r="H323" s="253" t="str">
        <f>IF('８-1'!J337&lt;&gt;"",'８-1'!J337,"")</f>
        <v/>
      </c>
      <c r="I323" s="243" t="str">
        <f>IF('８-1'!K337&lt;&gt;"",'８-1'!K337,"")</f>
        <v/>
      </c>
      <c r="J323" s="276" t="str">
        <f>IF('８-1'!L337&lt;&gt;"",'８-1'!L337,"")</f>
        <v/>
      </c>
      <c r="K323" s="243" t="str">
        <f>IF('８-1'!M337&lt;&gt;"",'８-1'!M337,"")</f>
        <v/>
      </c>
    </row>
    <row r="324" spans="1:11" x14ac:dyDescent="0.45">
      <c r="A324" s="106"/>
      <c r="B324" s="616"/>
      <c r="C324" s="628"/>
      <c r="D324" s="636"/>
      <c r="E324" s="553"/>
      <c r="F324" s="639"/>
      <c r="G324" s="252" t="str">
        <f>IF('８-1'!I338&lt;&gt;"",'８-1'!I338,"")</f>
        <v/>
      </c>
      <c r="H324" s="253" t="str">
        <f>IF('８-1'!J338&lt;&gt;"",'８-1'!J338,"")</f>
        <v/>
      </c>
      <c r="I324" s="243" t="str">
        <f>IF('８-1'!K338&lt;&gt;"",'８-1'!K338,"")</f>
        <v/>
      </c>
      <c r="J324" s="276" t="str">
        <f>IF('８-1'!L338&lt;&gt;"",'８-1'!L338,"")</f>
        <v/>
      </c>
      <c r="K324" s="243" t="str">
        <f>IF('８-1'!M338&lt;&gt;"",'８-1'!M338,"")</f>
        <v/>
      </c>
    </row>
    <row r="325" spans="1:11" x14ac:dyDescent="0.45">
      <c r="A325" s="106"/>
      <c r="B325" s="616"/>
      <c r="C325" s="628"/>
      <c r="D325" s="636"/>
      <c r="E325" s="553"/>
      <c r="F325" s="639"/>
      <c r="G325" s="252" t="str">
        <f>IF('８-1'!I339&lt;&gt;"",'８-1'!I339,"")</f>
        <v/>
      </c>
      <c r="H325" s="253" t="str">
        <f>IF('８-1'!J339&lt;&gt;"",'８-1'!J339,"")</f>
        <v/>
      </c>
      <c r="I325" s="243" t="str">
        <f>IF('８-1'!K339&lt;&gt;"",'８-1'!K339,"")</f>
        <v/>
      </c>
      <c r="J325" s="276" t="str">
        <f>IF('８-1'!L339&lt;&gt;"",'８-1'!L339,"")</f>
        <v/>
      </c>
      <c r="K325" s="243" t="str">
        <f>IF('８-1'!M339&lt;&gt;"",'８-1'!M339,"")</f>
        <v/>
      </c>
    </row>
    <row r="326" spans="1:11" x14ac:dyDescent="0.45">
      <c r="A326" s="106"/>
      <c r="B326" s="616"/>
      <c r="C326" s="628"/>
      <c r="D326" s="636"/>
      <c r="E326" s="553"/>
      <c r="F326" s="639"/>
      <c r="G326" s="252" t="str">
        <f>IF('８-1'!I340&lt;&gt;"",'８-1'!I340,"")</f>
        <v/>
      </c>
      <c r="H326" s="253" t="str">
        <f>IF('８-1'!J340&lt;&gt;"",'８-1'!J340,"")</f>
        <v/>
      </c>
      <c r="I326" s="243" t="str">
        <f>IF('８-1'!K340&lt;&gt;"",'８-1'!K340,"")</f>
        <v/>
      </c>
      <c r="J326" s="276" t="str">
        <f>IF('８-1'!L340&lt;&gt;"",'８-1'!L340,"")</f>
        <v/>
      </c>
      <c r="K326" s="243" t="str">
        <f>IF('８-1'!M340&lt;&gt;"",'８-1'!M340,"")</f>
        <v/>
      </c>
    </row>
    <row r="327" spans="1:11" x14ac:dyDescent="0.45">
      <c r="A327" s="106"/>
      <c r="B327" s="616"/>
      <c r="C327" s="628"/>
      <c r="D327" s="636"/>
      <c r="E327" s="553"/>
      <c r="F327" s="639"/>
      <c r="G327" s="252" t="str">
        <f>IF('８-1'!I341&lt;&gt;"",'８-1'!I341,"")</f>
        <v/>
      </c>
      <c r="H327" s="253" t="str">
        <f>IF('８-1'!J341&lt;&gt;"",'８-1'!J341,"")</f>
        <v/>
      </c>
      <c r="I327" s="243" t="str">
        <f>IF('８-1'!K341&lt;&gt;"",'８-1'!K341,"")</f>
        <v/>
      </c>
      <c r="J327" s="276" t="str">
        <f>IF('８-1'!L341&lt;&gt;"",'８-1'!L341,"")</f>
        <v/>
      </c>
      <c r="K327" s="243" t="str">
        <f>IF('８-1'!M341&lt;&gt;"",'８-1'!M341,"")</f>
        <v/>
      </c>
    </row>
    <row r="328" spans="1:11" x14ac:dyDescent="0.45">
      <c r="A328" s="106"/>
      <c r="B328" s="616"/>
      <c r="C328" s="628"/>
      <c r="D328" s="636"/>
      <c r="E328" s="553"/>
      <c r="F328" s="639"/>
      <c r="G328" s="252" t="str">
        <f>IF('８-1'!I342&lt;&gt;"",'８-1'!I342,"")</f>
        <v/>
      </c>
      <c r="H328" s="253" t="str">
        <f>IF('８-1'!J342&lt;&gt;"",'８-1'!J342,"")</f>
        <v/>
      </c>
      <c r="I328" s="243" t="str">
        <f>IF('８-1'!K342&lt;&gt;"",'８-1'!K342,"")</f>
        <v/>
      </c>
      <c r="J328" s="276" t="str">
        <f>IF('８-1'!L342&lt;&gt;"",'８-1'!L342,"")</f>
        <v/>
      </c>
      <c r="K328" s="243" t="str">
        <f>IF('８-1'!M342&lt;&gt;"",'８-1'!M342,"")</f>
        <v/>
      </c>
    </row>
    <row r="329" spans="1:11" x14ac:dyDescent="0.45">
      <c r="A329" s="106"/>
      <c r="B329" s="616"/>
      <c r="C329" s="628"/>
      <c r="D329" s="636"/>
      <c r="E329" s="553"/>
      <c r="F329" s="639"/>
      <c r="G329" s="252" t="str">
        <f>IF('８-1'!I343&lt;&gt;"",'８-1'!I343,"")</f>
        <v/>
      </c>
      <c r="H329" s="253" t="str">
        <f>IF('８-1'!J343&lt;&gt;"",'８-1'!J343,"")</f>
        <v/>
      </c>
      <c r="I329" s="243" t="str">
        <f>IF('８-1'!K343&lt;&gt;"",'８-1'!K343,"")</f>
        <v/>
      </c>
      <c r="J329" s="276" t="str">
        <f>IF('８-1'!L343&lt;&gt;"",'８-1'!L343,"")</f>
        <v/>
      </c>
      <c r="K329" s="243" t="str">
        <f>IF('８-1'!M343&lt;&gt;"",'８-1'!M343,"")</f>
        <v/>
      </c>
    </row>
    <row r="330" spans="1:11" x14ac:dyDescent="0.45">
      <c r="A330" s="106"/>
      <c r="B330" s="616"/>
      <c r="C330" s="628"/>
      <c r="D330" s="636"/>
      <c r="E330" s="553"/>
      <c r="F330" s="639"/>
      <c r="G330" s="252" t="str">
        <f>IF('８-1'!I344&lt;&gt;"",'８-1'!I344,"")</f>
        <v/>
      </c>
      <c r="H330" s="253" t="str">
        <f>IF('８-1'!J344&lt;&gt;"",'８-1'!J344,"")</f>
        <v/>
      </c>
      <c r="I330" s="243" t="str">
        <f>IF('８-1'!K344&lt;&gt;"",'８-1'!K344,"")</f>
        <v/>
      </c>
      <c r="J330" s="276" t="str">
        <f>IF('８-1'!L344&lt;&gt;"",'８-1'!L344,"")</f>
        <v/>
      </c>
      <c r="K330" s="243" t="str">
        <f>IF('８-1'!M344&lt;&gt;"",'８-1'!M344,"")</f>
        <v/>
      </c>
    </row>
    <row r="331" spans="1:11" x14ac:dyDescent="0.45">
      <c r="A331" s="106"/>
      <c r="B331" s="616"/>
      <c r="C331" s="628"/>
      <c r="D331" s="636"/>
      <c r="E331" s="553"/>
      <c r="F331" s="639"/>
      <c r="G331" s="252" t="str">
        <f>IF('８-1'!I345&lt;&gt;"",'８-1'!I345,"")</f>
        <v/>
      </c>
      <c r="H331" s="253" t="str">
        <f>IF('８-1'!J345&lt;&gt;"",'８-1'!J345,"")</f>
        <v/>
      </c>
      <c r="I331" s="243" t="str">
        <f>IF('８-1'!K345&lt;&gt;"",'８-1'!K345,"")</f>
        <v/>
      </c>
      <c r="J331" s="276" t="str">
        <f>IF('８-1'!L345&lt;&gt;"",'８-1'!L345,"")</f>
        <v/>
      </c>
      <c r="K331" s="243" t="str">
        <f>IF('８-1'!M345&lt;&gt;"",'８-1'!M345,"")</f>
        <v/>
      </c>
    </row>
    <row r="332" spans="1:11" x14ac:dyDescent="0.45">
      <c r="A332" s="106"/>
      <c r="B332" s="616"/>
      <c r="C332" s="628"/>
      <c r="D332" s="636"/>
      <c r="E332" s="553"/>
      <c r="F332" s="639"/>
      <c r="G332" s="252" t="str">
        <f>IF('８-1'!I346&lt;&gt;"",'８-1'!I346,"")</f>
        <v/>
      </c>
      <c r="H332" s="253" t="str">
        <f>IF('８-1'!J346&lt;&gt;"",'８-1'!J346,"")</f>
        <v/>
      </c>
      <c r="I332" s="243" t="str">
        <f>IF('８-1'!K346&lt;&gt;"",'８-1'!K346,"")</f>
        <v/>
      </c>
      <c r="J332" s="276" t="str">
        <f>IF('８-1'!L346&lt;&gt;"",'８-1'!L346,"")</f>
        <v/>
      </c>
      <c r="K332" s="243" t="str">
        <f>IF('８-1'!M346&lt;&gt;"",'８-1'!M346,"")</f>
        <v/>
      </c>
    </row>
    <row r="333" spans="1:11" x14ac:dyDescent="0.45">
      <c r="A333" s="106"/>
      <c r="B333" s="616"/>
      <c r="C333" s="628"/>
      <c r="D333" s="636"/>
      <c r="E333" s="553"/>
      <c r="F333" s="639"/>
      <c r="G333" s="252" t="str">
        <f>IF('８-1'!I347&lt;&gt;"",'８-1'!I347,"")</f>
        <v/>
      </c>
      <c r="H333" s="253" t="str">
        <f>IF('８-1'!J347&lt;&gt;"",'８-1'!J347,"")</f>
        <v/>
      </c>
      <c r="I333" s="243" t="str">
        <f>IF('８-1'!K347&lt;&gt;"",'８-1'!K347,"")</f>
        <v/>
      </c>
      <c r="J333" s="276" t="str">
        <f>IF('８-1'!L347&lt;&gt;"",'８-1'!L347,"")</f>
        <v/>
      </c>
      <c r="K333" s="243" t="str">
        <f>IF('８-1'!M347&lt;&gt;"",'８-1'!M347,"")</f>
        <v/>
      </c>
    </row>
    <row r="334" spans="1:11" x14ac:dyDescent="0.45">
      <c r="A334" s="106"/>
      <c r="B334" s="616"/>
      <c r="C334" s="628"/>
      <c r="D334" s="636"/>
      <c r="E334" s="553"/>
      <c r="F334" s="639"/>
      <c r="G334" s="252" t="str">
        <f>IF('８-1'!I348&lt;&gt;"",'８-1'!I348,"")</f>
        <v/>
      </c>
      <c r="H334" s="253" t="str">
        <f>IF('８-1'!J348&lt;&gt;"",'８-1'!J348,"")</f>
        <v/>
      </c>
      <c r="I334" s="243" t="str">
        <f>IF('８-1'!K348&lt;&gt;"",'８-1'!K348,"")</f>
        <v/>
      </c>
      <c r="J334" s="276" t="str">
        <f>IF('８-1'!L348&lt;&gt;"",'８-1'!L348,"")</f>
        <v/>
      </c>
      <c r="K334" s="243" t="str">
        <f>IF('８-1'!M348&lt;&gt;"",'８-1'!M348,"")</f>
        <v/>
      </c>
    </row>
    <row r="335" spans="1:11" x14ac:dyDescent="0.45">
      <c r="A335" s="106"/>
      <c r="B335" s="616"/>
      <c r="C335" s="628"/>
      <c r="D335" s="636"/>
      <c r="E335" s="553"/>
      <c r="F335" s="639"/>
      <c r="G335" s="252" t="str">
        <f>IF('８-1'!I349&lt;&gt;"",'８-1'!I349,"")</f>
        <v/>
      </c>
      <c r="H335" s="253" t="str">
        <f>IF('８-1'!J349&lt;&gt;"",'８-1'!J349,"")</f>
        <v/>
      </c>
      <c r="I335" s="243" t="str">
        <f>IF('８-1'!K349&lt;&gt;"",'８-1'!K349,"")</f>
        <v/>
      </c>
      <c r="J335" s="276" t="str">
        <f>IF('８-1'!L349&lt;&gt;"",'８-1'!L349,"")</f>
        <v/>
      </c>
      <c r="K335" s="243" t="str">
        <f>IF('８-1'!M349&lt;&gt;"",'８-1'!M349,"")</f>
        <v/>
      </c>
    </row>
    <row r="336" spans="1:11" x14ac:dyDescent="0.45">
      <c r="A336" s="106"/>
      <c r="B336" s="616"/>
      <c r="C336" s="628"/>
      <c r="D336" s="636"/>
      <c r="E336" s="553"/>
      <c r="F336" s="639"/>
      <c r="G336" s="252" t="str">
        <f>IF('８-1'!I350&lt;&gt;"",'８-1'!I350,"")</f>
        <v/>
      </c>
      <c r="H336" s="253" t="str">
        <f>IF('８-1'!J350&lt;&gt;"",'８-1'!J350,"")</f>
        <v/>
      </c>
      <c r="I336" s="243" t="str">
        <f>IF('８-1'!K350&lt;&gt;"",'８-1'!K350,"")</f>
        <v/>
      </c>
      <c r="J336" s="276" t="str">
        <f>IF('８-1'!L350&lt;&gt;"",'８-1'!L350,"")</f>
        <v/>
      </c>
      <c r="K336" s="243" t="str">
        <f>IF('８-1'!M350&lt;&gt;"",'８-1'!M350,"")</f>
        <v/>
      </c>
    </row>
    <row r="337" spans="1:11" x14ac:dyDescent="0.45">
      <c r="A337" s="106"/>
      <c r="B337" s="616"/>
      <c r="C337" s="628"/>
      <c r="D337" s="636"/>
      <c r="E337" s="553"/>
      <c r="F337" s="639"/>
      <c r="G337" s="252" t="str">
        <f>IF('８-1'!I351&lt;&gt;"",'８-1'!I351,"")</f>
        <v/>
      </c>
      <c r="H337" s="253" t="str">
        <f>IF('８-1'!J351&lt;&gt;"",'８-1'!J351,"")</f>
        <v/>
      </c>
      <c r="I337" s="243" t="str">
        <f>IF('８-1'!K351&lt;&gt;"",'８-1'!K351,"")</f>
        <v/>
      </c>
      <c r="J337" s="276" t="str">
        <f>IF('８-1'!L351&lt;&gt;"",'８-1'!L351,"")</f>
        <v/>
      </c>
      <c r="K337" s="243" t="str">
        <f>IF('８-1'!M351&lt;&gt;"",'８-1'!M351,"")</f>
        <v/>
      </c>
    </row>
    <row r="338" spans="1:11" x14ac:dyDescent="0.45">
      <c r="A338" s="106"/>
      <c r="B338" s="616"/>
      <c r="C338" s="628"/>
      <c r="D338" s="636"/>
      <c r="E338" s="553"/>
      <c r="F338" s="639"/>
      <c r="G338" s="252" t="str">
        <f>IF('８-1'!I352&lt;&gt;"",'８-1'!I352,"")</f>
        <v/>
      </c>
      <c r="H338" s="253" t="str">
        <f>IF('８-1'!J352&lt;&gt;"",'８-1'!J352,"")</f>
        <v/>
      </c>
      <c r="I338" s="243" t="str">
        <f>IF('８-1'!K352&lt;&gt;"",'８-1'!K352,"")</f>
        <v/>
      </c>
      <c r="J338" s="276" t="str">
        <f>IF('８-1'!L352&lt;&gt;"",'８-1'!L352,"")</f>
        <v/>
      </c>
      <c r="K338" s="243" t="str">
        <f>IF('８-1'!M352&lt;&gt;"",'８-1'!M352,"")</f>
        <v/>
      </c>
    </row>
    <row r="339" spans="1:11" ht="15.6" thickBot="1" x14ac:dyDescent="0.5">
      <c r="A339" s="106"/>
      <c r="B339" s="617"/>
      <c r="C339" s="629"/>
      <c r="D339" s="637"/>
      <c r="E339" s="554"/>
      <c r="F339" s="640"/>
      <c r="G339" s="254" t="str">
        <f>IF('８-1'!I353&lt;&gt;"",'８-1'!I353,"")</f>
        <v/>
      </c>
      <c r="H339" s="255" t="str">
        <f>IF('８-1'!J353&lt;&gt;"",'８-1'!J353,"")</f>
        <v/>
      </c>
      <c r="I339" s="247" t="str">
        <f>IF('８-1'!K353&lt;&gt;"",'８-1'!K353,"")</f>
        <v/>
      </c>
      <c r="J339" s="277" t="str">
        <f>IF('８-1'!L353&lt;&gt;"",'８-1'!L353,"")</f>
        <v/>
      </c>
      <c r="K339" s="247" t="str">
        <f>IF('８-1'!M353&lt;&gt;"",'８-1'!M353,"")</f>
        <v/>
      </c>
    </row>
    <row r="340" spans="1:11" x14ac:dyDescent="0.45">
      <c r="A340" s="106"/>
      <c r="B340" s="615" t="str">
        <f>IF(C340&lt;&gt;"",17,"")</f>
        <v/>
      </c>
      <c r="C340" s="627" t="str">
        <f>IF('1'!D29&lt;&gt;"",'1'!D29,"")</f>
        <v/>
      </c>
      <c r="D340" s="635" t="str">
        <f>IF('3'!G98="[選択]","","【A】"&amp;'3'!G98&amp;"（"&amp;'3'!H99&amp;"）"&amp;CHAR(10))&amp;IF('3'!I98="[選択]","","【B】"&amp;'3'!I98&amp;"（"&amp;'3'!J99&amp;"）"&amp;CHAR(10))&amp;IF('3'!K98="実施済","【C】"&amp;'3'!K98&amp;"（"&amp;'3'!L99&amp;"）"&amp;CHAR(10),"")&amp;IF('3'!M98="実施済","【D】"&amp;'3'!M98&amp;"（"&amp;'3'!N99&amp;"）"&amp;CHAR(10),"")</f>
        <v/>
      </c>
      <c r="E340" s="552" t="str">
        <f>IF('4'!G99="[選択]","","【a】"&amp;'4'!G99&amp;"（"&amp;'4'!H100&amp;"）"&amp;CHAR(10))&amp;IF('4'!I99="[選択]","","【b】"&amp;'4'!I99&amp;"（"&amp;'4'!J100&amp;"）"&amp;CHAR(10))&amp;IF('4'!K99="[選択]","","【c】"&amp;'4'!K99&amp;"（"&amp;'4'!L100&amp;"）"&amp;CHAR(10))&amp;IF('4'!M99="[選択]","","【d】"&amp;'4'!M99&amp;"（"&amp;'4'!N100&amp;"）"&amp;CHAR(10))&amp;IF('4'!O99="[選択]","","【e】"&amp;'4'!O99&amp;"（"&amp;'4'!P100&amp;"）"&amp;CHAR(10))&amp;IF('4'!Q99="[選択]","","【f】"&amp;'4'!Q99&amp;"（"&amp;'4'!R100&amp;"）"&amp;CHAR(10))&amp;IF('4'!S99="[選択]","","【g】"&amp;'4'!S99&amp;"（"&amp;'4'!T100&amp;"）"&amp;CHAR(10))&amp;IF('4'!U99="[選択]","","【h】"&amp;'4'!U99&amp;"（"&amp;'4'!V100&amp;"）")</f>
        <v/>
      </c>
      <c r="F340" s="638" t="str">
        <f>'4'!X99</f>
        <v>[選択]</v>
      </c>
      <c r="G340" s="250" t="str">
        <f>IF('８-1'!I354&lt;&gt;"",'８-1'!I354,"")</f>
        <v/>
      </c>
      <c r="H340" s="251" t="str">
        <f>IF('８-1'!J354&lt;&gt;"",'８-1'!J354,"")</f>
        <v/>
      </c>
      <c r="I340" s="236" t="str">
        <f>IF('８-1'!K354&lt;&gt;"",'８-1'!K354,"")</f>
        <v/>
      </c>
      <c r="J340" s="275" t="str">
        <f>IF('８-1'!L354&lt;&gt;"",'８-1'!L354,"")</f>
        <v/>
      </c>
      <c r="K340" s="236" t="str">
        <f>IF('８-1'!M354&lt;&gt;"",'８-1'!M354,"")</f>
        <v/>
      </c>
    </row>
    <row r="341" spans="1:11" x14ac:dyDescent="0.45">
      <c r="A341" s="106"/>
      <c r="B341" s="616"/>
      <c r="C341" s="628"/>
      <c r="D341" s="636"/>
      <c r="E341" s="553"/>
      <c r="F341" s="639"/>
      <c r="G341" s="252" t="str">
        <f>IF('８-1'!I355&lt;&gt;"",'８-1'!I355,"")</f>
        <v/>
      </c>
      <c r="H341" s="253" t="str">
        <f>IF('８-1'!J355&lt;&gt;"",'８-1'!J355,"")</f>
        <v/>
      </c>
      <c r="I341" s="243" t="str">
        <f>IF('８-1'!K355&lt;&gt;"",'８-1'!K355,"")</f>
        <v/>
      </c>
      <c r="J341" s="276" t="str">
        <f>IF('８-1'!L355&lt;&gt;"",'８-1'!L355,"")</f>
        <v/>
      </c>
      <c r="K341" s="243" t="str">
        <f>IF('８-1'!M355&lt;&gt;"",'８-1'!M355,"")</f>
        <v/>
      </c>
    </row>
    <row r="342" spans="1:11" x14ac:dyDescent="0.45">
      <c r="A342" s="106"/>
      <c r="B342" s="616"/>
      <c r="C342" s="628"/>
      <c r="D342" s="636"/>
      <c r="E342" s="553"/>
      <c r="F342" s="639"/>
      <c r="G342" s="252" t="str">
        <f>IF('８-1'!I356&lt;&gt;"",'８-1'!I356,"")</f>
        <v/>
      </c>
      <c r="H342" s="253" t="str">
        <f>IF('８-1'!J356&lt;&gt;"",'８-1'!J356,"")</f>
        <v/>
      </c>
      <c r="I342" s="243" t="str">
        <f>IF('８-1'!K356&lt;&gt;"",'８-1'!K356,"")</f>
        <v/>
      </c>
      <c r="J342" s="276" t="str">
        <f>IF('８-1'!L356&lt;&gt;"",'８-1'!L356,"")</f>
        <v/>
      </c>
      <c r="K342" s="243" t="str">
        <f>IF('８-1'!M356&lt;&gt;"",'８-1'!M356,"")</f>
        <v/>
      </c>
    </row>
    <row r="343" spans="1:11" x14ac:dyDescent="0.45">
      <c r="A343" s="106"/>
      <c r="B343" s="616"/>
      <c r="C343" s="628"/>
      <c r="D343" s="636"/>
      <c r="E343" s="553"/>
      <c r="F343" s="639"/>
      <c r="G343" s="252" t="str">
        <f>IF('８-1'!I357&lt;&gt;"",'８-1'!I357,"")</f>
        <v/>
      </c>
      <c r="H343" s="253" t="str">
        <f>IF('８-1'!J357&lt;&gt;"",'８-1'!J357,"")</f>
        <v/>
      </c>
      <c r="I343" s="243" t="str">
        <f>IF('８-1'!K357&lt;&gt;"",'８-1'!K357,"")</f>
        <v/>
      </c>
      <c r="J343" s="276" t="str">
        <f>IF('８-1'!L357&lt;&gt;"",'８-1'!L357,"")</f>
        <v/>
      </c>
      <c r="K343" s="243" t="str">
        <f>IF('８-1'!M357&lt;&gt;"",'８-1'!M357,"")</f>
        <v/>
      </c>
    </row>
    <row r="344" spans="1:11" x14ac:dyDescent="0.45">
      <c r="A344" s="106"/>
      <c r="B344" s="616"/>
      <c r="C344" s="628"/>
      <c r="D344" s="636"/>
      <c r="E344" s="553"/>
      <c r="F344" s="639"/>
      <c r="G344" s="252" t="str">
        <f>IF('８-1'!I358&lt;&gt;"",'８-1'!I358,"")</f>
        <v/>
      </c>
      <c r="H344" s="253" t="str">
        <f>IF('８-1'!J358&lt;&gt;"",'８-1'!J358,"")</f>
        <v/>
      </c>
      <c r="I344" s="243" t="str">
        <f>IF('８-1'!K358&lt;&gt;"",'８-1'!K358,"")</f>
        <v/>
      </c>
      <c r="J344" s="276" t="str">
        <f>IF('８-1'!L358&lt;&gt;"",'８-1'!L358,"")</f>
        <v/>
      </c>
      <c r="K344" s="243" t="str">
        <f>IF('８-1'!M358&lt;&gt;"",'８-1'!M358,"")</f>
        <v/>
      </c>
    </row>
    <row r="345" spans="1:11" x14ac:dyDescent="0.45">
      <c r="A345" s="106"/>
      <c r="B345" s="616"/>
      <c r="C345" s="628"/>
      <c r="D345" s="636"/>
      <c r="E345" s="553"/>
      <c r="F345" s="639"/>
      <c r="G345" s="252" t="str">
        <f>IF('８-1'!I359&lt;&gt;"",'８-1'!I359,"")</f>
        <v/>
      </c>
      <c r="H345" s="253" t="str">
        <f>IF('８-1'!J359&lt;&gt;"",'８-1'!J359,"")</f>
        <v/>
      </c>
      <c r="I345" s="243" t="str">
        <f>IF('８-1'!K359&lt;&gt;"",'８-1'!K359,"")</f>
        <v/>
      </c>
      <c r="J345" s="276" t="str">
        <f>IF('８-1'!L359&lt;&gt;"",'８-1'!L359,"")</f>
        <v/>
      </c>
      <c r="K345" s="243" t="str">
        <f>IF('８-1'!M359&lt;&gt;"",'８-1'!M359,"")</f>
        <v/>
      </c>
    </row>
    <row r="346" spans="1:11" x14ac:dyDescent="0.45">
      <c r="A346" s="106"/>
      <c r="B346" s="616"/>
      <c r="C346" s="628"/>
      <c r="D346" s="636"/>
      <c r="E346" s="553"/>
      <c r="F346" s="639"/>
      <c r="G346" s="252" t="str">
        <f>IF('８-1'!I360&lt;&gt;"",'８-1'!I360,"")</f>
        <v/>
      </c>
      <c r="H346" s="253" t="str">
        <f>IF('８-1'!J360&lt;&gt;"",'８-1'!J360,"")</f>
        <v/>
      </c>
      <c r="I346" s="243" t="str">
        <f>IF('８-1'!K360&lt;&gt;"",'８-1'!K360,"")</f>
        <v/>
      </c>
      <c r="J346" s="276" t="str">
        <f>IF('８-1'!L360&lt;&gt;"",'８-1'!L360,"")</f>
        <v/>
      </c>
      <c r="K346" s="243" t="str">
        <f>IF('８-1'!M360&lt;&gt;"",'８-1'!M360,"")</f>
        <v/>
      </c>
    </row>
    <row r="347" spans="1:11" x14ac:dyDescent="0.45">
      <c r="A347" s="106"/>
      <c r="B347" s="616"/>
      <c r="C347" s="628"/>
      <c r="D347" s="636"/>
      <c r="E347" s="553"/>
      <c r="F347" s="639"/>
      <c r="G347" s="252" t="str">
        <f>IF('８-1'!I361&lt;&gt;"",'８-1'!I361,"")</f>
        <v/>
      </c>
      <c r="H347" s="253" t="str">
        <f>IF('８-1'!J361&lt;&gt;"",'８-1'!J361,"")</f>
        <v/>
      </c>
      <c r="I347" s="243" t="str">
        <f>IF('８-1'!K361&lt;&gt;"",'８-1'!K361,"")</f>
        <v/>
      </c>
      <c r="J347" s="276" t="str">
        <f>IF('８-1'!L361&lt;&gt;"",'８-1'!L361,"")</f>
        <v/>
      </c>
      <c r="K347" s="243" t="str">
        <f>IF('８-1'!M361&lt;&gt;"",'８-1'!M361,"")</f>
        <v/>
      </c>
    </row>
    <row r="348" spans="1:11" x14ac:dyDescent="0.45">
      <c r="A348" s="106"/>
      <c r="B348" s="616"/>
      <c r="C348" s="628"/>
      <c r="D348" s="636"/>
      <c r="E348" s="553"/>
      <c r="F348" s="639"/>
      <c r="G348" s="252" t="str">
        <f>IF('８-1'!I362&lt;&gt;"",'８-1'!I362,"")</f>
        <v/>
      </c>
      <c r="H348" s="253" t="str">
        <f>IF('８-1'!J362&lt;&gt;"",'８-1'!J362,"")</f>
        <v/>
      </c>
      <c r="I348" s="243" t="str">
        <f>IF('８-1'!K362&lt;&gt;"",'８-1'!K362,"")</f>
        <v/>
      </c>
      <c r="J348" s="276" t="str">
        <f>IF('８-1'!L362&lt;&gt;"",'８-1'!L362,"")</f>
        <v/>
      </c>
      <c r="K348" s="243" t="str">
        <f>IF('８-1'!M362&lt;&gt;"",'８-1'!M362,"")</f>
        <v/>
      </c>
    </row>
    <row r="349" spans="1:11" x14ac:dyDescent="0.45">
      <c r="A349" s="106"/>
      <c r="B349" s="616"/>
      <c r="C349" s="628"/>
      <c r="D349" s="636"/>
      <c r="E349" s="553"/>
      <c r="F349" s="639"/>
      <c r="G349" s="252" t="str">
        <f>IF('８-1'!I363&lt;&gt;"",'８-1'!I363,"")</f>
        <v/>
      </c>
      <c r="H349" s="253" t="str">
        <f>IF('８-1'!J363&lt;&gt;"",'８-1'!J363,"")</f>
        <v/>
      </c>
      <c r="I349" s="243" t="str">
        <f>IF('８-1'!K363&lt;&gt;"",'８-1'!K363,"")</f>
        <v/>
      </c>
      <c r="J349" s="276" t="str">
        <f>IF('８-1'!L363&lt;&gt;"",'８-1'!L363,"")</f>
        <v/>
      </c>
      <c r="K349" s="243" t="str">
        <f>IF('８-1'!M363&lt;&gt;"",'８-1'!M363,"")</f>
        <v/>
      </c>
    </row>
    <row r="350" spans="1:11" x14ac:dyDescent="0.45">
      <c r="A350" s="106"/>
      <c r="B350" s="616"/>
      <c r="C350" s="628"/>
      <c r="D350" s="636"/>
      <c r="E350" s="553"/>
      <c r="F350" s="639"/>
      <c r="G350" s="252" t="str">
        <f>IF('８-1'!I364&lt;&gt;"",'８-1'!I364,"")</f>
        <v/>
      </c>
      <c r="H350" s="253" t="str">
        <f>IF('８-1'!J364&lt;&gt;"",'８-1'!J364,"")</f>
        <v/>
      </c>
      <c r="I350" s="243" t="str">
        <f>IF('８-1'!K364&lt;&gt;"",'８-1'!K364,"")</f>
        <v/>
      </c>
      <c r="J350" s="276" t="str">
        <f>IF('８-1'!L364&lt;&gt;"",'８-1'!L364,"")</f>
        <v/>
      </c>
      <c r="K350" s="243" t="str">
        <f>IF('８-1'!M364&lt;&gt;"",'８-1'!M364,"")</f>
        <v/>
      </c>
    </row>
    <row r="351" spans="1:11" x14ac:dyDescent="0.45">
      <c r="A351" s="106"/>
      <c r="B351" s="616"/>
      <c r="C351" s="628"/>
      <c r="D351" s="636"/>
      <c r="E351" s="553"/>
      <c r="F351" s="639"/>
      <c r="G351" s="252" t="str">
        <f>IF('８-1'!I365&lt;&gt;"",'８-1'!I365,"")</f>
        <v/>
      </c>
      <c r="H351" s="253" t="str">
        <f>IF('８-1'!J365&lt;&gt;"",'８-1'!J365,"")</f>
        <v/>
      </c>
      <c r="I351" s="243" t="str">
        <f>IF('８-1'!K365&lt;&gt;"",'８-1'!K365,"")</f>
        <v/>
      </c>
      <c r="J351" s="276" t="str">
        <f>IF('８-1'!L365&lt;&gt;"",'８-1'!L365,"")</f>
        <v/>
      </c>
      <c r="K351" s="243" t="str">
        <f>IF('８-1'!M365&lt;&gt;"",'８-1'!M365,"")</f>
        <v/>
      </c>
    </row>
    <row r="352" spans="1:11" x14ac:dyDescent="0.45">
      <c r="A352" s="106"/>
      <c r="B352" s="616"/>
      <c r="C352" s="628"/>
      <c r="D352" s="636"/>
      <c r="E352" s="553"/>
      <c r="F352" s="639"/>
      <c r="G352" s="252" t="str">
        <f>IF('８-1'!I366&lt;&gt;"",'８-1'!I366,"")</f>
        <v/>
      </c>
      <c r="H352" s="253" t="str">
        <f>IF('８-1'!J366&lt;&gt;"",'８-1'!J366,"")</f>
        <v/>
      </c>
      <c r="I352" s="243" t="str">
        <f>IF('８-1'!K366&lt;&gt;"",'８-1'!K366,"")</f>
        <v/>
      </c>
      <c r="J352" s="276" t="str">
        <f>IF('８-1'!L366&lt;&gt;"",'８-1'!L366,"")</f>
        <v/>
      </c>
      <c r="K352" s="243" t="str">
        <f>IF('８-1'!M366&lt;&gt;"",'８-1'!M366,"")</f>
        <v/>
      </c>
    </row>
    <row r="353" spans="1:11" x14ac:dyDescent="0.45">
      <c r="A353" s="106"/>
      <c r="B353" s="616"/>
      <c r="C353" s="628"/>
      <c r="D353" s="636"/>
      <c r="E353" s="553"/>
      <c r="F353" s="639"/>
      <c r="G353" s="252" t="str">
        <f>IF('８-1'!I367&lt;&gt;"",'８-1'!I367,"")</f>
        <v/>
      </c>
      <c r="H353" s="253" t="str">
        <f>IF('８-1'!J367&lt;&gt;"",'８-1'!J367,"")</f>
        <v/>
      </c>
      <c r="I353" s="243" t="str">
        <f>IF('８-1'!K367&lt;&gt;"",'８-1'!K367,"")</f>
        <v/>
      </c>
      <c r="J353" s="276" t="str">
        <f>IF('８-1'!L367&lt;&gt;"",'８-1'!L367,"")</f>
        <v/>
      </c>
      <c r="K353" s="243" t="str">
        <f>IF('８-1'!M367&lt;&gt;"",'８-1'!M367,"")</f>
        <v/>
      </c>
    </row>
    <row r="354" spans="1:11" x14ac:dyDescent="0.45">
      <c r="A354" s="106"/>
      <c r="B354" s="616"/>
      <c r="C354" s="628"/>
      <c r="D354" s="636"/>
      <c r="E354" s="553"/>
      <c r="F354" s="639"/>
      <c r="G354" s="252" t="str">
        <f>IF('８-1'!I368&lt;&gt;"",'８-1'!I368,"")</f>
        <v/>
      </c>
      <c r="H354" s="253" t="str">
        <f>IF('８-1'!J368&lt;&gt;"",'８-1'!J368,"")</f>
        <v/>
      </c>
      <c r="I354" s="243" t="str">
        <f>IF('８-1'!K368&lt;&gt;"",'８-1'!K368,"")</f>
        <v/>
      </c>
      <c r="J354" s="276" t="str">
        <f>IF('８-1'!L368&lt;&gt;"",'８-1'!L368,"")</f>
        <v/>
      </c>
      <c r="K354" s="243" t="str">
        <f>IF('８-1'!M368&lt;&gt;"",'８-1'!M368,"")</f>
        <v/>
      </c>
    </row>
    <row r="355" spans="1:11" x14ac:dyDescent="0.45">
      <c r="A355" s="106"/>
      <c r="B355" s="616"/>
      <c r="C355" s="628"/>
      <c r="D355" s="636"/>
      <c r="E355" s="553"/>
      <c r="F355" s="639"/>
      <c r="G355" s="252" t="str">
        <f>IF('８-1'!I369&lt;&gt;"",'８-1'!I369,"")</f>
        <v/>
      </c>
      <c r="H355" s="253" t="str">
        <f>IF('８-1'!J369&lt;&gt;"",'８-1'!J369,"")</f>
        <v/>
      </c>
      <c r="I355" s="243" t="str">
        <f>IF('８-1'!K369&lt;&gt;"",'８-1'!K369,"")</f>
        <v/>
      </c>
      <c r="J355" s="276" t="str">
        <f>IF('８-1'!L369&lt;&gt;"",'８-1'!L369,"")</f>
        <v/>
      </c>
      <c r="K355" s="243" t="str">
        <f>IF('８-1'!M369&lt;&gt;"",'８-1'!M369,"")</f>
        <v/>
      </c>
    </row>
    <row r="356" spans="1:11" x14ac:dyDescent="0.45">
      <c r="A356" s="106"/>
      <c r="B356" s="616"/>
      <c r="C356" s="628"/>
      <c r="D356" s="636"/>
      <c r="E356" s="553"/>
      <c r="F356" s="639"/>
      <c r="G356" s="252" t="str">
        <f>IF('８-1'!I370&lt;&gt;"",'８-1'!I370,"")</f>
        <v/>
      </c>
      <c r="H356" s="253" t="str">
        <f>IF('８-1'!J370&lt;&gt;"",'８-1'!J370,"")</f>
        <v/>
      </c>
      <c r="I356" s="243" t="str">
        <f>IF('８-1'!K370&lt;&gt;"",'８-1'!K370,"")</f>
        <v/>
      </c>
      <c r="J356" s="276" t="str">
        <f>IF('８-1'!L370&lt;&gt;"",'８-1'!L370,"")</f>
        <v/>
      </c>
      <c r="K356" s="243" t="str">
        <f>IF('８-1'!M370&lt;&gt;"",'８-1'!M370,"")</f>
        <v/>
      </c>
    </row>
    <row r="357" spans="1:11" x14ac:dyDescent="0.45">
      <c r="A357" s="106"/>
      <c r="B357" s="616"/>
      <c r="C357" s="628"/>
      <c r="D357" s="636"/>
      <c r="E357" s="553"/>
      <c r="F357" s="639"/>
      <c r="G357" s="252" t="str">
        <f>IF('８-1'!I371&lt;&gt;"",'８-1'!I371,"")</f>
        <v/>
      </c>
      <c r="H357" s="253" t="str">
        <f>IF('８-1'!J371&lt;&gt;"",'８-1'!J371,"")</f>
        <v/>
      </c>
      <c r="I357" s="243" t="str">
        <f>IF('８-1'!K371&lt;&gt;"",'８-1'!K371,"")</f>
        <v/>
      </c>
      <c r="J357" s="276" t="str">
        <f>IF('８-1'!L371&lt;&gt;"",'８-1'!L371,"")</f>
        <v/>
      </c>
      <c r="K357" s="243" t="str">
        <f>IF('８-1'!M371&lt;&gt;"",'８-1'!M371,"")</f>
        <v/>
      </c>
    </row>
    <row r="358" spans="1:11" x14ac:dyDescent="0.45">
      <c r="A358" s="106"/>
      <c r="B358" s="616"/>
      <c r="C358" s="628"/>
      <c r="D358" s="636"/>
      <c r="E358" s="553"/>
      <c r="F358" s="639"/>
      <c r="G358" s="252" t="str">
        <f>IF('８-1'!I372&lt;&gt;"",'８-1'!I372,"")</f>
        <v/>
      </c>
      <c r="H358" s="253" t="str">
        <f>IF('８-1'!J372&lt;&gt;"",'８-1'!J372,"")</f>
        <v/>
      </c>
      <c r="I358" s="243" t="str">
        <f>IF('８-1'!K372&lt;&gt;"",'８-1'!K372,"")</f>
        <v/>
      </c>
      <c r="J358" s="276" t="str">
        <f>IF('８-1'!L372&lt;&gt;"",'８-1'!L372,"")</f>
        <v/>
      </c>
      <c r="K358" s="243" t="str">
        <f>IF('８-1'!M372&lt;&gt;"",'８-1'!M372,"")</f>
        <v/>
      </c>
    </row>
    <row r="359" spans="1:11" x14ac:dyDescent="0.45">
      <c r="A359" s="106"/>
      <c r="B359" s="616"/>
      <c r="C359" s="628"/>
      <c r="D359" s="636"/>
      <c r="E359" s="553"/>
      <c r="F359" s="639"/>
      <c r="G359" s="252" t="str">
        <f>IF('８-1'!I373&lt;&gt;"",'８-1'!I373,"")</f>
        <v/>
      </c>
      <c r="H359" s="253" t="str">
        <f>IF('８-1'!J373&lt;&gt;"",'８-1'!J373,"")</f>
        <v/>
      </c>
      <c r="I359" s="243" t="str">
        <f>IF('８-1'!K373&lt;&gt;"",'８-1'!K373,"")</f>
        <v/>
      </c>
      <c r="J359" s="276" t="str">
        <f>IF('８-1'!L373&lt;&gt;"",'８-1'!L373,"")</f>
        <v/>
      </c>
      <c r="K359" s="243" t="str">
        <f>IF('８-1'!M373&lt;&gt;"",'８-1'!M373,"")</f>
        <v/>
      </c>
    </row>
    <row r="360" spans="1:11" ht="15.6" thickBot="1" x14ac:dyDescent="0.5">
      <c r="A360" s="106"/>
      <c r="B360" s="617"/>
      <c r="C360" s="629"/>
      <c r="D360" s="637"/>
      <c r="E360" s="554"/>
      <c r="F360" s="640"/>
      <c r="G360" s="254" t="str">
        <f>IF('８-1'!I374&lt;&gt;"",'８-1'!I374,"")</f>
        <v/>
      </c>
      <c r="H360" s="255" t="str">
        <f>IF('８-1'!J374&lt;&gt;"",'８-1'!J374,"")</f>
        <v/>
      </c>
      <c r="I360" s="247" t="str">
        <f>IF('８-1'!K374&lt;&gt;"",'８-1'!K374,"")</f>
        <v/>
      </c>
      <c r="J360" s="277" t="str">
        <f>IF('８-1'!L374&lt;&gt;"",'８-1'!L374,"")</f>
        <v/>
      </c>
      <c r="K360" s="247" t="str">
        <f>IF('８-1'!M374&lt;&gt;"",'８-1'!M374,"")</f>
        <v/>
      </c>
    </row>
    <row r="361" spans="1:11" x14ac:dyDescent="0.45">
      <c r="A361" s="106"/>
      <c r="B361" s="615" t="str">
        <f>IF(C361&lt;&gt;"",18,"")</f>
        <v/>
      </c>
      <c r="C361" s="627" t="str">
        <f>IF('1'!D30&lt;&gt;"",'1'!D30,"")</f>
        <v/>
      </c>
      <c r="D361" s="635" t="str">
        <f>IF('3'!G103="[選択]","","【A】"&amp;'3'!G103&amp;"（"&amp;'3'!H104&amp;"）"&amp;CHAR(10))&amp;IF('3'!I103="[選択]","","【B】"&amp;'3'!I103&amp;"（"&amp;'3'!J104&amp;"）"&amp;CHAR(10))&amp;IF('3'!K103="実施済","【C】"&amp;'3'!K103&amp;"（"&amp;'3'!L104&amp;"）"&amp;CHAR(10),"")&amp;IF('3'!M103="実施済","【D】"&amp;'3'!M103&amp;"（"&amp;'3'!N104&amp;"）"&amp;CHAR(10),"")</f>
        <v/>
      </c>
      <c r="E361" s="552" t="str">
        <f>IF('4'!G104="[選択]","","【a】"&amp;'4'!G104&amp;"（"&amp;'4'!H105&amp;"）"&amp;CHAR(10))&amp;IF('4'!I104="[選択]","","【b】"&amp;'4'!I104&amp;"（"&amp;'4'!J105&amp;"）"&amp;CHAR(10))&amp;IF('4'!K104="[選択]","","【c】"&amp;'4'!K104&amp;"（"&amp;'4'!L105&amp;"）"&amp;CHAR(10))&amp;IF('4'!M104="[選択]","","【d】"&amp;'4'!M104&amp;"（"&amp;'4'!N105&amp;"）"&amp;CHAR(10))&amp;IF('4'!O104="[選択]","","【e】"&amp;'4'!O104&amp;"（"&amp;'4'!P105&amp;"）"&amp;CHAR(10))&amp;IF('4'!Q104="[選択]","","【f】"&amp;'4'!Q104&amp;"（"&amp;'4'!R105&amp;"）"&amp;CHAR(10))&amp;IF('4'!S104="[選択]","","【g】"&amp;'4'!S104&amp;"（"&amp;'4'!T105&amp;"）"&amp;CHAR(10))&amp;IF('4'!U104="[選択]","","【h】"&amp;'4'!U104&amp;"（"&amp;'4'!V105&amp;"）")</f>
        <v/>
      </c>
      <c r="F361" s="638" t="str">
        <f>'4'!X104</f>
        <v>[選択]</v>
      </c>
      <c r="G361" s="250" t="str">
        <f>IF('８-1'!I375&lt;&gt;"",'８-1'!I375,"")</f>
        <v/>
      </c>
      <c r="H361" s="251" t="str">
        <f>IF('８-1'!J375&lt;&gt;"",'８-1'!J375,"")</f>
        <v/>
      </c>
      <c r="I361" s="236" t="str">
        <f>IF('８-1'!K375&lt;&gt;"",'８-1'!K375,"")</f>
        <v/>
      </c>
      <c r="J361" s="275" t="str">
        <f>IF('８-1'!L375&lt;&gt;"",'８-1'!L375,"")</f>
        <v/>
      </c>
      <c r="K361" s="236" t="str">
        <f>IF('８-1'!M375&lt;&gt;"",'８-1'!M375,"")</f>
        <v/>
      </c>
    </row>
    <row r="362" spans="1:11" x14ac:dyDescent="0.45">
      <c r="A362" s="106"/>
      <c r="B362" s="616"/>
      <c r="C362" s="628"/>
      <c r="D362" s="636"/>
      <c r="E362" s="553"/>
      <c r="F362" s="639"/>
      <c r="G362" s="252" t="str">
        <f>IF('８-1'!I376&lt;&gt;"",'８-1'!I376,"")</f>
        <v/>
      </c>
      <c r="H362" s="253" t="str">
        <f>IF('８-1'!J376&lt;&gt;"",'８-1'!J376,"")</f>
        <v/>
      </c>
      <c r="I362" s="243" t="str">
        <f>IF('８-1'!K376&lt;&gt;"",'８-1'!K376,"")</f>
        <v/>
      </c>
      <c r="J362" s="276" t="str">
        <f>IF('８-1'!L376&lt;&gt;"",'８-1'!L376,"")</f>
        <v/>
      </c>
      <c r="K362" s="243" t="str">
        <f>IF('８-1'!M376&lt;&gt;"",'８-1'!M376,"")</f>
        <v/>
      </c>
    </row>
    <row r="363" spans="1:11" x14ac:dyDescent="0.45">
      <c r="A363" s="106"/>
      <c r="B363" s="616"/>
      <c r="C363" s="628"/>
      <c r="D363" s="636"/>
      <c r="E363" s="553"/>
      <c r="F363" s="639"/>
      <c r="G363" s="252" t="str">
        <f>IF('８-1'!I377&lt;&gt;"",'８-1'!I377,"")</f>
        <v/>
      </c>
      <c r="H363" s="253" t="str">
        <f>IF('８-1'!J377&lt;&gt;"",'８-1'!J377,"")</f>
        <v/>
      </c>
      <c r="I363" s="243" t="str">
        <f>IF('８-1'!K377&lt;&gt;"",'８-1'!K377,"")</f>
        <v/>
      </c>
      <c r="J363" s="276" t="str">
        <f>IF('８-1'!L377&lt;&gt;"",'８-1'!L377,"")</f>
        <v/>
      </c>
      <c r="K363" s="243" t="str">
        <f>IF('８-1'!M377&lt;&gt;"",'８-1'!M377,"")</f>
        <v/>
      </c>
    </row>
    <row r="364" spans="1:11" x14ac:dyDescent="0.45">
      <c r="A364" s="106"/>
      <c r="B364" s="616"/>
      <c r="C364" s="628"/>
      <c r="D364" s="636"/>
      <c r="E364" s="553"/>
      <c r="F364" s="639"/>
      <c r="G364" s="252" t="str">
        <f>IF('８-1'!I378&lt;&gt;"",'８-1'!I378,"")</f>
        <v/>
      </c>
      <c r="H364" s="253" t="str">
        <f>IF('８-1'!J378&lt;&gt;"",'８-1'!J378,"")</f>
        <v/>
      </c>
      <c r="I364" s="243" t="str">
        <f>IF('８-1'!K378&lt;&gt;"",'８-1'!K378,"")</f>
        <v/>
      </c>
      <c r="J364" s="276" t="str">
        <f>IF('８-1'!L378&lt;&gt;"",'８-1'!L378,"")</f>
        <v/>
      </c>
      <c r="K364" s="243" t="str">
        <f>IF('８-1'!M378&lt;&gt;"",'８-1'!M378,"")</f>
        <v/>
      </c>
    </row>
    <row r="365" spans="1:11" x14ac:dyDescent="0.45">
      <c r="A365" s="106"/>
      <c r="B365" s="616"/>
      <c r="C365" s="628"/>
      <c r="D365" s="636"/>
      <c r="E365" s="553"/>
      <c r="F365" s="639"/>
      <c r="G365" s="252" t="str">
        <f>IF('８-1'!I379&lt;&gt;"",'８-1'!I379,"")</f>
        <v/>
      </c>
      <c r="H365" s="253" t="str">
        <f>IF('８-1'!J379&lt;&gt;"",'８-1'!J379,"")</f>
        <v/>
      </c>
      <c r="I365" s="243" t="str">
        <f>IF('８-1'!K379&lt;&gt;"",'８-1'!K379,"")</f>
        <v/>
      </c>
      <c r="J365" s="276" t="str">
        <f>IF('８-1'!L379&lt;&gt;"",'８-1'!L379,"")</f>
        <v/>
      </c>
      <c r="K365" s="243" t="str">
        <f>IF('８-1'!M379&lt;&gt;"",'８-1'!M379,"")</f>
        <v/>
      </c>
    </row>
    <row r="366" spans="1:11" x14ac:dyDescent="0.45">
      <c r="A366" s="106"/>
      <c r="B366" s="616"/>
      <c r="C366" s="628"/>
      <c r="D366" s="636"/>
      <c r="E366" s="553"/>
      <c r="F366" s="639"/>
      <c r="G366" s="252" t="str">
        <f>IF('８-1'!I380&lt;&gt;"",'８-1'!I380,"")</f>
        <v/>
      </c>
      <c r="H366" s="253" t="str">
        <f>IF('８-1'!J380&lt;&gt;"",'８-1'!J380,"")</f>
        <v/>
      </c>
      <c r="I366" s="243" t="str">
        <f>IF('８-1'!K380&lt;&gt;"",'８-1'!K380,"")</f>
        <v/>
      </c>
      <c r="J366" s="276" t="str">
        <f>IF('８-1'!L380&lt;&gt;"",'８-1'!L380,"")</f>
        <v/>
      </c>
      <c r="K366" s="243" t="str">
        <f>IF('８-1'!M380&lt;&gt;"",'８-1'!M380,"")</f>
        <v/>
      </c>
    </row>
    <row r="367" spans="1:11" x14ac:dyDescent="0.45">
      <c r="A367" s="106"/>
      <c r="B367" s="616"/>
      <c r="C367" s="628"/>
      <c r="D367" s="636"/>
      <c r="E367" s="553"/>
      <c r="F367" s="639"/>
      <c r="G367" s="252" t="str">
        <f>IF('８-1'!I381&lt;&gt;"",'８-1'!I381,"")</f>
        <v/>
      </c>
      <c r="H367" s="253" t="str">
        <f>IF('８-1'!J381&lt;&gt;"",'８-1'!J381,"")</f>
        <v/>
      </c>
      <c r="I367" s="243" t="str">
        <f>IF('８-1'!K381&lt;&gt;"",'８-1'!K381,"")</f>
        <v/>
      </c>
      <c r="J367" s="276" t="str">
        <f>IF('８-1'!L381&lt;&gt;"",'８-1'!L381,"")</f>
        <v/>
      </c>
      <c r="K367" s="243" t="str">
        <f>IF('８-1'!M381&lt;&gt;"",'８-1'!M381,"")</f>
        <v/>
      </c>
    </row>
    <row r="368" spans="1:11" x14ac:dyDescent="0.45">
      <c r="A368" s="106"/>
      <c r="B368" s="616"/>
      <c r="C368" s="628"/>
      <c r="D368" s="636"/>
      <c r="E368" s="553"/>
      <c r="F368" s="639"/>
      <c r="G368" s="252" t="str">
        <f>IF('８-1'!I382&lt;&gt;"",'８-1'!I382,"")</f>
        <v/>
      </c>
      <c r="H368" s="253" t="str">
        <f>IF('８-1'!J382&lt;&gt;"",'８-1'!J382,"")</f>
        <v/>
      </c>
      <c r="I368" s="243" t="str">
        <f>IF('８-1'!K382&lt;&gt;"",'８-1'!K382,"")</f>
        <v/>
      </c>
      <c r="J368" s="276" t="str">
        <f>IF('８-1'!L382&lt;&gt;"",'８-1'!L382,"")</f>
        <v/>
      </c>
      <c r="K368" s="243" t="str">
        <f>IF('８-1'!M382&lt;&gt;"",'８-1'!M382,"")</f>
        <v/>
      </c>
    </row>
    <row r="369" spans="1:11" x14ac:dyDescent="0.45">
      <c r="A369" s="106"/>
      <c r="B369" s="616"/>
      <c r="C369" s="628"/>
      <c r="D369" s="636"/>
      <c r="E369" s="553"/>
      <c r="F369" s="639"/>
      <c r="G369" s="252" t="str">
        <f>IF('８-1'!I383&lt;&gt;"",'８-1'!I383,"")</f>
        <v/>
      </c>
      <c r="H369" s="253" t="str">
        <f>IF('８-1'!J383&lt;&gt;"",'８-1'!J383,"")</f>
        <v/>
      </c>
      <c r="I369" s="243" t="str">
        <f>IF('８-1'!K383&lt;&gt;"",'８-1'!K383,"")</f>
        <v/>
      </c>
      <c r="J369" s="276" t="str">
        <f>IF('８-1'!L383&lt;&gt;"",'８-1'!L383,"")</f>
        <v/>
      </c>
      <c r="K369" s="243" t="str">
        <f>IF('８-1'!M383&lt;&gt;"",'８-1'!M383,"")</f>
        <v/>
      </c>
    </row>
    <row r="370" spans="1:11" x14ac:dyDescent="0.45">
      <c r="A370" s="106"/>
      <c r="B370" s="616"/>
      <c r="C370" s="628"/>
      <c r="D370" s="636"/>
      <c r="E370" s="553"/>
      <c r="F370" s="639"/>
      <c r="G370" s="252" t="str">
        <f>IF('８-1'!I384&lt;&gt;"",'８-1'!I384,"")</f>
        <v/>
      </c>
      <c r="H370" s="253" t="str">
        <f>IF('８-1'!J384&lt;&gt;"",'８-1'!J384,"")</f>
        <v/>
      </c>
      <c r="I370" s="243" t="str">
        <f>IF('８-1'!K384&lt;&gt;"",'８-1'!K384,"")</f>
        <v/>
      </c>
      <c r="J370" s="276" t="str">
        <f>IF('８-1'!L384&lt;&gt;"",'８-1'!L384,"")</f>
        <v/>
      </c>
      <c r="K370" s="243" t="str">
        <f>IF('８-1'!M384&lt;&gt;"",'８-1'!M384,"")</f>
        <v/>
      </c>
    </row>
    <row r="371" spans="1:11" x14ac:dyDescent="0.45">
      <c r="A371" s="106"/>
      <c r="B371" s="616"/>
      <c r="C371" s="628"/>
      <c r="D371" s="636"/>
      <c r="E371" s="553"/>
      <c r="F371" s="639"/>
      <c r="G371" s="252" t="str">
        <f>IF('８-1'!I385&lt;&gt;"",'８-1'!I385,"")</f>
        <v/>
      </c>
      <c r="H371" s="253" t="str">
        <f>IF('８-1'!J385&lt;&gt;"",'８-1'!J385,"")</f>
        <v/>
      </c>
      <c r="I371" s="243" t="str">
        <f>IF('８-1'!K385&lt;&gt;"",'８-1'!K385,"")</f>
        <v/>
      </c>
      <c r="J371" s="276" t="str">
        <f>IF('８-1'!L385&lt;&gt;"",'８-1'!L385,"")</f>
        <v/>
      </c>
      <c r="K371" s="243" t="str">
        <f>IF('８-1'!M385&lt;&gt;"",'８-1'!M385,"")</f>
        <v/>
      </c>
    </row>
    <row r="372" spans="1:11" x14ac:dyDescent="0.45">
      <c r="A372" s="106"/>
      <c r="B372" s="616"/>
      <c r="C372" s="628"/>
      <c r="D372" s="636"/>
      <c r="E372" s="553"/>
      <c r="F372" s="639"/>
      <c r="G372" s="252" t="str">
        <f>IF('８-1'!I386&lt;&gt;"",'８-1'!I386,"")</f>
        <v/>
      </c>
      <c r="H372" s="253" t="str">
        <f>IF('８-1'!J386&lt;&gt;"",'８-1'!J386,"")</f>
        <v/>
      </c>
      <c r="I372" s="243" t="str">
        <f>IF('８-1'!K386&lt;&gt;"",'８-1'!K386,"")</f>
        <v/>
      </c>
      <c r="J372" s="276" t="str">
        <f>IF('８-1'!L386&lt;&gt;"",'８-1'!L386,"")</f>
        <v/>
      </c>
      <c r="K372" s="243" t="str">
        <f>IF('８-1'!M386&lt;&gt;"",'８-1'!M386,"")</f>
        <v/>
      </c>
    </row>
    <row r="373" spans="1:11" x14ac:dyDescent="0.45">
      <c r="A373" s="106"/>
      <c r="B373" s="616"/>
      <c r="C373" s="628"/>
      <c r="D373" s="636"/>
      <c r="E373" s="553"/>
      <c r="F373" s="639"/>
      <c r="G373" s="252" t="str">
        <f>IF('８-1'!I387&lt;&gt;"",'８-1'!I387,"")</f>
        <v/>
      </c>
      <c r="H373" s="253" t="str">
        <f>IF('８-1'!J387&lt;&gt;"",'８-1'!J387,"")</f>
        <v/>
      </c>
      <c r="I373" s="243" t="str">
        <f>IF('８-1'!K387&lt;&gt;"",'８-1'!K387,"")</f>
        <v/>
      </c>
      <c r="J373" s="276" t="str">
        <f>IF('８-1'!L387&lt;&gt;"",'８-1'!L387,"")</f>
        <v/>
      </c>
      <c r="K373" s="243" t="str">
        <f>IF('８-1'!M387&lt;&gt;"",'８-1'!M387,"")</f>
        <v/>
      </c>
    </row>
    <row r="374" spans="1:11" x14ac:dyDescent="0.45">
      <c r="A374" s="106"/>
      <c r="B374" s="616"/>
      <c r="C374" s="628"/>
      <c r="D374" s="636"/>
      <c r="E374" s="553"/>
      <c r="F374" s="639"/>
      <c r="G374" s="252" t="str">
        <f>IF('８-1'!I388&lt;&gt;"",'８-1'!I388,"")</f>
        <v/>
      </c>
      <c r="H374" s="253" t="str">
        <f>IF('８-1'!J388&lt;&gt;"",'８-1'!J388,"")</f>
        <v/>
      </c>
      <c r="I374" s="243" t="str">
        <f>IF('８-1'!K388&lt;&gt;"",'８-1'!K388,"")</f>
        <v/>
      </c>
      <c r="J374" s="276" t="str">
        <f>IF('８-1'!L388&lt;&gt;"",'８-1'!L388,"")</f>
        <v/>
      </c>
      <c r="K374" s="243" t="str">
        <f>IF('８-1'!M388&lt;&gt;"",'８-1'!M388,"")</f>
        <v/>
      </c>
    </row>
    <row r="375" spans="1:11" x14ac:dyDescent="0.45">
      <c r="A375" s="106"/>
      <c r="B375" s="616"/>
      <c r="C375" s="628"/>
      <c r="D375" s="636"/>
      <c r="E375" s="553"/>
      <c r="F375" s="639"/>
      <c r="G375" s="252" t="str">
        <f>IF('８-1'!I389&lt;&gt;"",'８-1'!I389,"")</f>
        <v/>
      </c>
      <c r="H375" s="253" t="str">
        <f>IF('８-1'!J389&lt;&gt;"",'８-1'!J389,"")</f>
        <v/>
      </c>
      <c r="I375" s="243" t="str">
        <f>IF('８-1'!K389&lt;&gt;"",'８-1'!K389,"")</f>
        <v/>
      </c>
      <c r="J375" s="276" t="str">
        <f>IF('８-1'!L389&lt;&gt;"",'８-1'!L389,"")</f>
        <v/>
      </c>
      <c r="K375" s="243" t="str">
        <f>IF('８-1'!M389&lt;&gt;"",'８-1'!M389,"")</f>
        <v/>
      </c>
    </row>
    <row r="376" spans="1:11" x14ac:dyDescent="0.45">
      <c r="A376" s="106"/>
      <c r="B376" s="616"/>
      <c r="C376" s="628"/>
      <c r="D376" s="636"/>
      <c r="E376" s="553"/>
      <c r="F376" s="639"/>
      <c r="G376" s="252" t="str">
        <f>IF('８-1'!I390&lt;&gt;"",'８-1'!I390,"")</f>
        <v/>
      </c>
      <c r="H376" s="253" t="str">
        <f>IF('８-1'!J390&lt;&gt;"",'８-1'!J390,"")</f>
        <v/>
      </c>
      <c r="I376" s="243" t="str">
        <f>IF('８-1'!K390&lt;&gt;"",'８-1'!K390,"")</f>
        <v/>
      </c>
      <c r="J376" s="276" t="str">
        <f>IF('８-1'!L390&lt;&gt;"",'８-1'!L390,"")</f>
        <v/>
      </c>
      <c r="K376" s="243" t="str">
        <f>IF('８-1'!M390&lt;&gt;"",'８-1'!M390,"")</f>
        <v/>
      </c>
    </row>
    <row r="377" spans="1:11" x14ac:dyDescent="0.45">
      <c r="A377" s="106"/>
      <c r="B377" s="616"/>
      <c r="C377" s="628"/>
      <c r="D377" s="636"/>
      <c r="E377" s="553"/>
      <c r="F377" s="639"/>
      <c r="G377" s="252" t="str">
        <f>IF('８-1'!I391&lt;&gt;"",'８-1'!I391,"")</f>
        <v/>
      </c>
      <c r="H377" s="253" t="str">
        <f>IF('８-1'!J391&lt;&gt;"",'８-1'!J391,"")</f>
        <v/>
      </c>
      <c r="I377" s="243" t="str">
        <f>IF('８-1'!K391&lt;&gt;"",'８-1'!K391,"")</f>
        <v/>
      </c>
      <c r="J377" s="276" t="str">
        <f>IF('８-1'!L391&lt;&gt;"",'８-1'!L391,"")</f>
        <v/>
      </c>
      <c r="K377" s="243" t="str">
        <f>IF('８-1'!M391&lt;&gt;"",'８-1'!M391,"")</f>
        <v/>
      </c>
    </row>
    <row r="378" spans="1:11" x14ac:dyDescent="0.45">
      <c r="A378" s="106"/>
      <c r="B378" s="616"/>
      <c r="C378" s="628"/>
      <c r="D378" s="636"/>
      <c r="E378" s="553"/>
      <c r="F378" s="639"/>
      <c r="G378" s="252" t="str">
        <f>IF('８-1'!I392&lt;&gt;"",'８-1'!I392,"")</f>
        <v/>
      </c>
      <c r="H378" s="253" t="str">
        <f>IF('８-1'!J392&lt;&gt;"",'８-1'!J392,"")</f>
        <v/>
      </c>
      <c r="I378" s="243" t="str">
        <f>IF('８-1'!K392&lt;&gt;"",'８-1'!K392,"")</f>
        <v/>
      </c>
      <c r="J378" s="276" t="str">
        <f>IF('８-1'!L392&lt;&gt;"",'８-1'!L392,"")</f>
        <v/>
      </c>
      <c r="K378" s="243" t="str">
        <f>IF('８-1'!M392&lt;&gt;"",'８-1'!M392,"")</f>
        <v/>
      </c>
    </row>
    <row r="379" spans="1:11" x14ac:dyDescent="0.45">
      <c r="A379" s="106"/>
      <c r="B379" s="616"/>
      <c r="C379" s="628"/>
      <c r="D379" s="636"/>
      <c r="E379" s="553"/>
      <c r="F379" s="639"/>
      <c r="G379" s="252" t="str">
        <f>IF('８-1'!I393&lt;&gt;"",'８-1'!I393,"")</f>
        <v/>
      </c>
      <c r="H379" s="253" t="str">
        <f>IF('８-1'!J393&lt;&gt;"",'８-1'!J393,"")</f>
        <v/>
      </c>
      <c r="I379" s="243" t="str">
        <f>IF('８-1'!K393&lt;&gt;"",'８-1'!K393,"")</f>
        <v/>
      </c>
      <c r="J379" s="276" t="str">
        <f>IF('８-1'!L393&lt;&gt;"",'８-1'!L393,"")</f>
        <v/>
      </c>
      <c r="K379" s="243" t="str">
        <f>IF('８-1'!M393&lt;&gt;"",'８-1'!M393,"")</f>
        <v/>
      </c>
    </row>
    <row r="380" spans="1:11" x14ac:dyDescent="0.45">
      <c r="A380" s="106"/>
      <c r="B380" s="616"/>
      <c r="C380" s="628"/>
      <c r="D380" s="636"/>
      <c r="E380" s="553"/>
      <c r="F380" s="639"/>
      <c r="G380" s="252" t="str">
        <f>IF('８-1'!I394&lt;&gt;"",'８-1'!I394,"")</f>
        <v/>
      </c>
      <c r="H380" s="253" t="str">
        <f>IF('８-1'!J394&lt;&gt;"",'８-1'!J394,"")</f>
        <v/>
      </c>
      <c r="I380" s="243" t="str">
        <f>IF('８-1'!K394&lt;&gt;"",'８-1'!K394,"")</f>
        <v/>
      </c>
      <c r="J380" s="276" t="str">
        <f>IF('８-1'!L394&lt;&gt;"",'８-1'!L394,"")</f>
        <v/>
      </c>
      <c r="K380" s="243" t="str">
        <f>IF('８-1'!M394&lt;&gt;"",'８-1'!M394,"")</f>
        <v/>
      </c>
    </row>
    <row r="381" spans="1:11" ht="15.6" thickBot="1" x14ac:dyDescent="0.5">
      <c r="A381" s="106"/>
      <c r="B381" s="617"/>
      <c r="C381" s="629"/>
      <c r="D381" s="637"/>
      <c r="E381" s="554"/>
      <c r="F381" s="640"/>
      <c r="G381" s="254" t="str">
        <f>IF('８-1'!I395&lt;&gt;"",'８-1'!I395,"")</f>
        <v/>
      </c>
      <c r="H381" s="255" t="str">
        <f>IF('８-1'!J395&lt;&gt;"",'８-1'!J395,"")</f>
        <v/>
      </c>
      <c r="I381" s="247" t="str">
        <f>IF('８-1'!K395&lt;&gt;"",'８-1'!K395,"")</f>
        <v/>
      </c>
      <c r="J381" s="277" t="str">
        <f>IF('８-1'!L395&lt;&gt;"",'８-1'!L395,"")</f>
        <v/>
      </c>
      <c r="K381" s="247" t="str">
        <f>IF('８-1'!M395&lt;&gt;"",'８-1'!M395,"")</f>
        <v/>
      </c>
    </row>
    <row r="382" spans="1:11" x14ac:dyDescent="0.45">
      <c r="A382" s="106"/>
      <c r="B382" s="615" t="str">
        <f>IF(C382&lt;&gt;"",19,"")</f>
        <v/>
      </c>
      <c r="C382" s="627" t="str">
        <f>IF('1'!D31&lt;&gt;"",'1'!D31,"")</f>
        <v/>
      </c>
      <c r="D382" s="635" t="str">
        <f>IF('3'!G108="[選択]","","【A】"&amp;'3'!G108&amp;"（"&amp;'3'!H109&amp;"）"&amp;CHAR(10))&amp;IF('3'!I108="[選択]","","【B】"&amp;'3'!I108&amp;"（"&amp;'3'!J109&amp;"）"&amp;CHAR(10))&amp;IF('3'!K108="実施済","【C】"&amp;'3'!K108&amp;"（"&amp;'3'!L109&amp;"）"&amp;CHAR(10),"")&amp;IF('3'!M108="実施済","【D】"&amp;'3'!M108&amp;"（"&amp;'3'!N109&amp;"）"&amp;CHAR(10),"")</f>
        <v/>
      </c>
      <c r="E382" s="552" t="str">
        <f>IF('4'!G109="[選択]","","【a】"&amp;'4'!G109&amp;"（"&amp;'4'!H110&amp;"）"&amp;CHAR(10))&amp;IF('4'!I109="[選択]","","【b】"&amp;'4'!I109&amp;"（"&amp;'4'!J110&amp;"）"&amp;CHAR(10))&amp;IF('4'!K109="[選択]","","【c】"&amp;'4'!K109&amp;"（"&amp;'4'!L110&amp;"）"&amp;CHAR(10))&amp;IF('4'!M109="[選択]","","【d】"&amp;'4'!M109&amp;"（"&amp;'4'!N110&amp;"）"&amp;CHAR(10))&amp;IF('4'!O109="[選択]","","【e】"&amp;'4'!O109&amp;"（"&amp;'4'!P110&amp;"）"&amp;CHAR(10))&amp;IF('4'!Q109="[選択]","","【f】"&amp;'4'!Q109&amp;"（"&amp;'4'!R110&amp;"）"&amp;CHAR(10))&amp;IF('4'!S109="[選択]","","【g】"&amp;'4'!S109&amp;"（"&amp;'4'!T110&amp;"）"&amp;CHAR(10))&amp;IF('4'!U109="[選択]","","【h】"&amp;'4'!U109&amp;"（"&amp;'4'!V110&amp;"）")</f>
        <v/>
      </c>
      <c r="F382" s="638" t="str">
        <f>'4'!X109</f>
        <v>[選択]</v>
      </c>
      <c r="G382" s="250" t="str">
        <f>IF('８-1'!I396&lt;&gt;"",'８-1'!I396,"")</f>
        <v/>
      </c>
      <c r="H382" s="251" t="str">
        <f>IF('８-1'!J396&lt;&gt;"",'８-1'!J396,"")</f>
        <v/>
      </c>
      <c r="I382" s="236" t="str">
        <f>IF('８-1'!K396&lt;&gt;"",'８-1'!K396,"")</f>
        <v/>
      </c>
      <c r="J382" s="275" t="str">
        <f>IF('８-1'!L396&lt;&gt;"",'８-1'!L396,"")</f>
        <v/>
      </c>
      <c r="K382" s="236" t="str">
        <f>IF('８-1'!M396&lt;&gt;"",'８-1'!M396,"")</f>
        <v/>
      </c>
    </row>
    <row r="383" spans="1:11" x14ac:dyDescent="0.45">
      <c r="A383" s="106"/>
      <c r="B383" s="616"/>
      <c r="C383" s="628"/>
      <c r="D383" s="636"/>
      <c r="E383" s="553"/>
      <c r="F383" s="639"/>
      <c r="G383" s="252" t="str">
        <f>IF('８-1'!I397&lt;&gt;"",'８-1'!I397,"")</f>
        <v/>
      </c>
      <c r="H383" s="253" t="str">
        <f>IF('８-1'!J397&lt;&gt;"",'８-1'!J397,"")</f>
        <v/>
      </c>
      <c r="I383" s="243" t="str">
        <f>IF('８-1'!K397&lt;&gt;"",'８-1'!K397,"")</f>
        <v/>
      </c>
      <c r="J383" s="276" t="str">
        <f>IF('８-1'!L397&lt;&gt;"",'８-1'!L397,"")</f>
        <v/>
      </c>
      <c r="K383" s="243" t="str">
        <f>IF('８-1'!M397&lt;&gt;"",'８-1'!M397,"")</f>
        <v/>
      </c>
    </row>
    <row r="384" spans="1:11" x14ac:dyDescent="0.45">
      <c r="A384" s="106"/>
      <c r="B384" s="616"/>
      <c r="C384" s="628"/>
      <c r="D384" s="636"/>
      <c r="E384" s="553"/>
      <c r="F384" s="639"/>
      <c r="G384" s="252" t="str">
        <f>IF('８-1'!I398&lt;&gt;"",'８-1'!I398,"")</f>
        <v/>
      </c>
      <c r="H384" s="253" t="str">
        <f>IF('８-1'!J398&lt;&gt;"",'８-1'!J398,"")</f>
        <v/>
      </c>
      <c r="I384" s="243" t="str">
        <f>IF('８-1'!K398&lt;&gt;"",'８-1'!K398,"")</f>
        <v/>
      </c>
      <c r="J384" s="276" t="str">
        <f>IF('８-1'!L398&lt;&gt;"",'８-1'!L398,"")</f>
        <v/>
      </c>
      <c r="K384" s="243" t="str">
        <f>IF('８-1'!M398&lt;&gt;"",'８-1'!M398,"")</f>
        <v/>
      </c>
    </row>
    <row r="385" spans="1:11" x14ac:dyDescent="0.45">
      <c r="A385" s="106"/>
      <c r="B385" s="616"/>
      <c r="C385" s="628"/>
      <c r="D385" s="636"/>
      <c r="E385" s="553"/>
      <c r="F385" s="639"/>
      <c r="G385" s="252" t="str">
        <f>IF('８-1'!I399&lt;&gt;"",'８-1'!I399,"")</f>
        <v/>
      </c>
      <c r="H385" s="253" t="str">
        <f>IF('８-1'!J399&lt;&gt;"",'８-1'!J399,"")</f>
        <v/>
      </c>
      <c r="I385" s="243" t="str">
        <f>IF('８-1'!K399&lt;&gt;"",'８-1'!K399,"")</f>
        <v/>
      </c>
      <c r="J385" s="276" t="str">
        <f>IF('８-1'!L399&lt;&gt;"",'８-1'!L399,"")</f>
        <v/>
      </c>
      <c r="K385" s="243" t="str">
        <f>IF('８-1'!M399&lt;&gt;"",'８-1'!M399,"")</f>
        <v/>
      </c>
    </row>
    <row r="386" spans="1:11" x14ac:dyDescent="0.45">
      <c r="A386" s="106"/>
      <c r="B386" s="616"/>
      <c r="C386" s="628"/>
      <c r="D386" s="636"/>
      <c r="E386" s="553"/>
      <c r="F386" s="639"/>
      <c r="G386" s="252" t="str">
        <f>IF('８-1'!I400&lt;&gt;"",'８-1'!I400,"")</f>
        <v/>
      </c>
      <c r="H386" s="253" t="str">
        <f>IF('８-1'!J400&lt;&gt;"",'８-1'!J400,"")</f>
        <v/>
      </c>
      <c r="I386" s="243" t="str">
        <f>IF('８-1'!K400&lt;&gt;"",'８-1'!K400,"")</f>
        <v/>
      </c>
      <c r="J386" s="276" t="str">
        <f>IF('８-1'!L400&lt;&gt;"",'８-1'!L400,"")</f>
        <v/>
      </c>
      <c r="K386" s="243" t="str">
        <f>IF('８-1'!M400&lt;&gt;"",'８-1'!M400,"")</f>
        <v/>
      </c>
    </row>
    <row r="387" spans="1:11" x14ac:dyDescent="0.45">
      <c r="A387" s="106"/>
      <c r="B387" s="616"/>
      <c r="C387" s="628"/>
      <c r="D387" s="636"/>
      <c r="E387" s="553"/>
      <c r="F387" s="639"/>
      <c r="G387" s="252" t="str">
        <f>IF('８-1'!I401&lt;&gt;"",'８-1'!I401,"")</f>
        <v/>
      </c>
      <c r="H387" s="253" t="str">
        <f>IF('８-1'!J401&lt;&gt;"",'８-1'!J401,"")</f>
        <v/>
      </c>
      <c r="I387" s="243" t="str">
        <f>IF('８-1'!K401&lt;&gt;"",'８-1'!K401,"")</f>
        <v/>
      </c>
      <c r="J387" s="276" t="str">
        <f>IF('８-1'!L401&lt;&gt;"",'８-1'!L401,"")</f>
        <v/>
      </c>
      <c r="K387" s="243" t="str">
        <f>IF('８-1'!M401&lt;&gt;"",'８-1'!M401,"")</f>
        <v/>
      </c>
    </row>
    <row r="388" spans="1:11" x14ac:dyDescent="0.45">
      <c r="A388" s="106"/>
      <c r="B388" s="616"/>
      <c r="C388" s="628"/>
      <c r="D388" s="636"/>
      <c r="E388" s="553"/>
      <c r="F388" s="639"/>
      <c r="G388" s="252" t="str">
        <f>IF('８-1'!I402&lt;&gt;"",'８-1'!I402,"")</f>
        <v/>
      </c>
      <c r="H388" s="253" t="str">
        <f>IF('８-1'!J402&lt;&gt;"",'８-1'!J402,"")</f>
        <v/>
      </c>
      <c r="I388" s="243" t="str">
        <f>IF('８-1'!K402&lt;&gt;"",'８-1'!K402,"")</f>
        <v/>
      </c>
      <c r="J388" s="276" t="str">
        <f>IF('８-1'!L402&lt;&gt;"",'８-1'!L402,"")</f>
        <v/>
      </c>
      <c r="K388" s="243" t="str">
        <f>IF('８-1'!M402&lt;&gt;"",'８-1'!M402,"")</f>
        <v/>
      </c>
    </row>
    <row r="389" spans="1:11" x14ac:dyDescent="0.45">
      <c r="A389" s="106"/>
      <c r="B389" s="616"/>
      <c r="C389" s="628"/>
      <c r="D389" s="636"/>
      <c r="E389" s="553"/>
      <c r="F389" s="639"/>
      <c r="G389" s="252" t="str">
        <f>IF('８-1'!I403&lt;&gt;"",'８-1'!I403,"")</f>
        <v/>
      </c>
      <c r="H389" s="253" t="str">
        <f>IF('８-1'!J403&lt;&gt;"",'８-1'!J403,"")</f>
        <v/>
      </c>
      <c r="I389" s="243" t="str">
        <f>IF('８-1'!K403&lt;&gt;"",'８-1'!K403,"")</f>
        <v/>
      </c>
      <c r="J389" s="276" t="str">
        <f>IF('８-1'!L403&lt;&gt;"",'８-1'!L403,"")</f>
        <v/>
      </c>
      <c r="K389" s="243" t="str">
        <f>IF('８-1'!M403&lt;&gt;"",'８-1'!M403,"")</f>
        <v/>
      </c>
    </row>
    <row r="390" spans="1:11" x14ac:dyDescent="0.45">
      <c r="A390" s="106"/>
      <c r="B390" s="616"/>
      <c r="C390" s="628"/>
      <c r="D390" s="636"/>
      <c r="E390" s="553"/>
      <c r="F390" s="639"/>
      <c r="G390" s="252" t="str">
        <f>IF('８-1'!I404&lt;&gt;"",'８-1'!I404,"")</f>
        <v/>
      </c>
      <c r="H390" s="253" t="str">
        <f>IF('８-1'!J404&lt;&gt;"",'８-1'!J404,"")</f>
        <v/>
      </c>
      <c r="I390" s="243" t="str">
        <f>IF('８-1'!K404&lt;&gt;"",'８-1'!K404,"")</f>
        <v/>
      </c>
      <c r="J390" s="276" t="str">
        <f>IF('８-1'!L404&lt;&gt;"",'８-1'!L404,"")</f>
        <v/>
      </c>
      <c r="K390" s="243" t="str">
        <f>IF('８-1'!M404&lt;&gt;"",'８-1'!M404,"")</f>
        <v/>
      </c>
    </row>
    <row r="391" spans="1:11" x14ac:dyDescent="0.45">
      <c r="A391" s="106"/>
      <c r="B391" s="616"/>
      <c r="C391" s="628"/>
      <c r="D391" s="636"/>
      <c r="E391" s="553"/>
      <c r="F391" s="639"/>
      <c r="G391" s="252" t="str">
        <f>IF('８-1'!I405&lt;&gt;"",'８-1'!I405,"")</f>
        <v/>
      </c>
      <c r="H391" s="253" t="str">
        <f>IF('８-1'!J405&lt;&gt;"",'８-1'!J405,"")</f>
        <v/>
      </c>
      <c r="I391" s="243" t="str">
        <f>IF('８-1'!K405&lt;&gt;"",'８-1'!K405,"")</f>
        <v/>
      </c>
      <c r="J391" s="276" t="str">
        <f>IF('８-1'!L405&lt;&gt;"",'８-1'!L405,"")</f>
        <v/>
      </c>
      <c r="K391" s="243" t="str">
        <f>IF('８-1'!M405&lt;&gt;"",'８-1'!M405,"")</f>
        <v/>
      </c>
    </row>
    <row r="392" spans="1:11" x14ac:dyDescent="0.45">
      <c r="A392" s="106"/>
      <c r="B392" s="616"/>
      <c r="C392" s="628"/>
      <c r="D392" s="636"/>
      <c r="E392" s="553"/>
      <c r="F392" s="639"/>
      <c r="G392" s="252" t="str">
        <f>IF('８-1'!I406&lt;&gt;"",'８-1'!I406,"")</f>
        <v/>
      </c>
      <c r="H392" s="253" t="str">
        <f>IF('８-1'!J406&lt;&gt;"",'８-1'!J406,"")</f>
        <v/>
      </c>
      <c r="I392" s="243" t="str">
        <f>IF('８-1'!K406&lt;&gt;"",'８-1'!K406,"")</f>
        <v/>
      </c>
      <c r="J392" s="276" t="str">
        <f>IF('８-1'!L406&lt;&gt;"",'８-1'!L406,"")</f>
        <v/>
      </c>
      <c r="K392" s="243" t="str">
        <f>IF('８-1'!M406&lt;&gt;"",'８-1'!M406,"")</f>
        <v/>
      </c>
    </row>
    <row r="393" spans="1:11" x14ac:dyDescent="0.45">
      <c r="A393" s="106"/>
      <c r="B393" s="616"/>
      <c r="C393" s="628"/>
      <c r="D393" s="636"/>
      <c r="E393" s="553"/>
      <c r="F393" s="639"/>
      <c r="G393" s="252" t="str">
        <f>IF('８-1'!I407&lt;&gt;"",'８-1'!I407,"")</f>
        <v/>
      </c>
      <c r="H393" s="253" t="str">
        <f>IF('８-1'!J407&lt;&gt;"",'８-1'!J407,"")</f>
        <v/>
      </c>
      <c r="I393" s="243" t="str">
        <f>IF('８-1'!K407&lt;&gt;"",'８-1'!K407,"")</f>
        <v/>
      </c>
      <c r="J393" s="276" t="str">
        <f>IF('８-1'!L407&lt;&gt;"",'８-1'!L407,"")</f>
        <v/>
      </c>
      <c r="K393" s="243" t="str">
        <f>IF('８-1'!M407&lt;&gt;"",'８-1'!M407,"")</f>
        <v/>
      </c>
    </row>
    <row r="394" spans="1:11" x14ac:dyDescent="0.45">
      <c r="A394" s="106"/>
      <c r="B394" s="616"/>
      <c r="C394" s="628"/>
      <c r="D394" s="636"/>
      <c r="E394" s="553"/>
      <c r="F394" s="639"/>
      <c r="G394" s="252" t="str">
        <f>IF('８-1'!I408&lt;&gt;"",'８-1'!I408,"")</f>
        <v/>
      </c>
      <c r="H394" s="253" t="str">
        <f>IF('８-1'!J408&lt;&gt;"",'８-1'!J408,"")</f>
        <v/>
      </c>
      <c r="I394" s="243" t="str">
        <f>IF('８-1'!K408&lt;&gt;"",'８-1'!K408,"")</f>
        <v/>
      </c>
      <c r="J394" s="276" t="str">
        <f>IF('８-1'!L408&lt;&gt;"",'８-1'!L408,"")</f>
        <v/>
      </c>
      <c r="K394" s="243" t="str">
        <f>IF('８-1'!M408&lt;&gt;"",'８-1'!M408,"")</f>
        <v/>
      </c>
    </row>
    <row r="395" spans="1:11" x14ac:dyDescent="0.45">
      <c r="A395" s="106"/>
      <c r="B395" s="616"/>
      <c r="C395" s="628"/>
      <c r="D395" s="636"/>
      <c r="E395" s="553"/>
      <c r="F395" s="639"/>
      <c r="G395" s="252" t="str">
        <f>IF('８-1'!I409&lt;&gt;"",'８-1'!I409,"")</f>
        <v/>
      </c>
      <c r="H395" s="253" t="str">
        <f>IF('８-1'!J409&lt;&gt;"",'８-1'!J409,"")</f>
        <v/>
      </c>
      <c r="I395" s="243" t="str">
        <f>IF('８-1'!K409&lt;&gt;"",'８-1'!K409,"")</f>
        <v/>
      </c>
      <c r="J395" s="276" t="str">
        <f>IF('８-1'!L409&lt;&gt;"",'８-1'!L409,"")</f>
        <v/>
      </c>
      <c r="K395" s="243" t="str">
        <f>IF('８-1'!M409&lt;&gt;"",'８-1'!M409,"")</f>
        <v/>
      </c>
    </row>
    <row r="396" spans="1:11" x14ac:dyDescent="0.45">
      <c r="A396" s="106"/>
      <c r="B396" s="616"/>
      <c r="C396" s="628"/>
      <c r="D396" s="636"/>
      <c r="E396" s="553"/>
      <c r="F396" s="639"/>
      <c r="G396" s="252" t="str">
        <f>IF('８-1'!I410&lt;&gt;"",'８-1'!I410,"")</f>
        <v/>
      </c>
      <c r="H396" s="253" t="str">
        <f>IF('８-1'!J410&lt;&gt;"",'８-1'!J410,"")</f>
        <v/>
      </c>
      <c r="I396" s="243" t="str">
        <f>IF('８-1'!K410&lt;&gt;"",'８-1'!K410,"")</f>
        <v/>
      </c>
      <c r="J396" s="276" t="str">
        <f>IF('８-1'!L410&lt;&gt;"",'８-1'!L410,"")</f>
        <v/>
      </c>
      <c r="K396" s="243" t="str">
        <f>IF('８-1'!M410&lt;&gt;"",'８-1'!M410,"")</f>
        <v/>
      </c>
    </row>
    <row r="397" spans="1:11" x14ac:dyDescent="0.45">
      <c r="A397" s="106"/>
      <c r="B397" s="616"/>
      <c r="C397" s="628"/>
      <c r="D397" s="636"/>
      <c r="E397" s="553"/>
      <c r="F397" s="639"/>
      <c r="G397" s="252" t="str">
        <f>IF('８-1'!I411&lt;&gt;"",'８-1'!I411,"")</f>
        <v/>
      </c>
      <c r="H397" s="253" t="str">
        <f>IF('８-1'!J411&lt;&gt;"",'８-1'!J411,"")</f>
        <v/>
      </c>
      <c r="I397" s="243" t="str">
        <f>IF('８-1'!K411&lt;&gt;"",'８-1'!K411,"")</f>
        <v/>
      </c>
      <c r="J397" s="276" t="str">
        <f>IF('８-1'!L411&lt;&gt;"",'８-1'!L411,"")</f>
        <v/>
      </c>
      <c r="K397" s="243" t="str">
        <f>IF('８-1'!M411&lt;&gt;"",'８-1'!M411,"")</f>
        <v/>
      </c>
    </row>
    <row r="398" spans="1:11" x14ac:dyDescent="0.45">
      <c r="A398" s="106"/>
      <c r="B398" s="616"/>
      <c r="C398" s="628"/>
      <c r="D398" s="636"/>
      <c r="E398" s="553"/>
      <c r="F398" s="639"/>
      <c r="G398" s="252" t="str">
        <f>IF('８-1'!I412&lt;&gt;"",'８-1'!I412,"")</f>
        <v/>
      </c>
      <c r="H398" s="253" t="str">
        <f>IF('８-1'!J412&lt;&gt;"",'８-1'!J412,"")</f>
        <v/>
      </c>
      <c r="I398" s="243" t="str">
        <f>IF('８-1'!K412&lt;&gt;"",'８-1'!K412,"")</f>
        <v/>
      </c>
      <c r="J398" s="276" t="str">
        <f>IF('８-1'!L412&lt;&gt;"",'８-1'!L412,"")</f>
        <v/>
      </c>
      <c r="K398" s="243" t="str">
        <f>IF('８-1'!M412&lt;&gt;"",'８-1'!M412,"")</f>
        <v/>
      </c>
    </row>
    <row r="399" spans="1:11" x14ac:dyDescent="0.45">
      <c r="A399" s="106"/>
      <c r="B399" s="616"/>
      <c r="C399" s="628"/>
      <c r="D399" s="636"/>
      <c r="E399" s="553"/>
      <c r="F399" s="639"/>
      <c r="G399" s="252" t="str">
        <f>IF('８-1'!I413&lt;&gt;"",'８-1'!I413,"")</f>
        <v/>
      </c>
      <c r="H399" s="253" t="str">
        <f>IF('８-1'!J413&lt;&gt;"",'８-1'!J413,"")</f>
        <v/>
      </c>
      <c r="I399" s="243" t="str">
        <f>IF('８-1'!K413&lt;&gt;"",'８-1'!K413,"")</f>
        <v/>
      </c>
      <c r="J399" s="276" t="str">
        <f>IF('８-1'!L413&lt;&gt;"",'８-1'!L413,"")</f>
        <v/>
      </c>
      <c r="K399" s="243" t="str">
        <f>IF('８-1'!M413&lt;&gt;"",'８-1'!M413,"")</f>
        <v/>
      </c>
    </row>
    <row r="400" spans="1:11" x14ac:dyDescent="0.45">
      <c r="A400" s="106"/>
      <c r="B400" s="616"/>
      <c r="C400" s="628"/>
      <c r="D400" s="636"/>
      <c r="E400" s="553"/>
      <c r="F400" s="639"/>
      <c r="G400" s="252" t="str">
        <f>IF('８-1'!I414&lt;&gt;"",'８-1'!I414,"")</f>
        <v/>
      </c>
      <c r="H400" s="253" t="str">
        <f>IF('８-1'!J414&lt;&gt;"",'８-1'!J414,"")</f>
        <v/>
      </c>
      <c r="I400" s="243" t="str">
        <f>IF('８-1'!K414&lt;&gt;"",'８-1'!K414,"")</f>
        <v/>
      </c>
      <c r="J400" s="276" t="str">
        <f>IF('８-1'!L414&lt;&gt;"",'８-1'!L414,"")</f>
        <v/>
      </c>
      <c r="K400" s="243" t="str">
        <f>IF('８-1'!M414&lt;&gt;"",'８-1'!M414,"")</f>
        <v/>
      </c>
    </row>
    <row r="401" spans="1:11" x14ac:dyDescent="0.45">
      <c r="A401" s="106"/>
      <c r="B401" s="616"/>
      <c r="C401" s="628"/>
      <c r="D401" s="636"/>
      <c r="E401" s="553"/>
      <c r="F401" s="639"/>
      <c r="G401" s="252" t="str">
        <f>IF('８-1'!I415&lt;&gt;"",'８-1'!I415,"")</f>
        <v/>
      </c>
      <c r="H401" s="253" t="str">
        <f>IF('８-1'!J415&lt;&gt;"",'８-1'!J415,"")</f>
        <v/>
      </c>
      <c r="I401" s="243" t="str">
        <f>IF('８-1'!K415&lt;&gt;"",'８-1'!K415,"")</f>
        <v/>
      </c>
      <c r="J401" s="276" t="str">
        <f>IF('８-1'!L415&lt;&gt;"",'８-1'!L415,"")</f>
        <v/>
      </c>
      <c r="K401" s="243" t="str">
        <f>IF('８-1'!M415&lt;&gt;"",'８-1'!M415,"")</f>
        <v/>
      </c>
    </row>
    <row r="402" spans="1:11" ht="15.6" thickBot="1" x14ac:dyDescent="0.5">
      <c r="A402" s="106"/>
      <c r="B402" s="617"/>
      <c r="C402" s="629"/>
      <c r="D402" s="637"/>
      <c r="E402" s="554"/>
      <c r="F402" s="640"/>
      <c r="G402" s="254" t="str">
        <f>IF('８-1'!I416&lt;&gt;"",'８-1'!I416,"")</f>
        <v/>
      </c>
      <c r="H402" s="255" t="str">
        <f>IF('８-1'!J416&lt;&gt;"",'８-1'!J416,"")</f>
        <v/>
      </c>
      <c r="I402" s="247" t="str">
        <f>IF('８-1'!K416&lt;&gt;"",'８-1'!K416,"")</f>
        <v/>
      </c>
      <c r="J402" s="277" t="str">
        <f>IF('８-1'!L416&lt;&gt;"",'８-1'!L416,"")</f>
        <v/>
      </c>
      <c r="K402" s="247" t="str">
        <f>IF('８-1'!M416&lt;&gt;"",'８-1'!M416,"")</f>
        <v/>
      </c>
    </row>
    <row r="403" spans="1:11" x14ac:dyDescent="0.45">
      <c r="A403" s="106"/>
      <c r="B403" s="615" t="str">
        <f>IF(C403&lt;&gt;"",20,"")</f>
        <v/>
      </c>
      <c r="C403" s="627" t="str">
        <f>IF('1'!D32&lt;&gt;"",'1'!D32,"")</f>
        <v/>
      </c>
      <c r="D403" s="635" t="str">
        <f>IF('3'!G113="[選択]","","【A】"&amp;'3'!G113&amp;"（"&amp;'3'!H114&amp;"）"&amp;CHAR(10))&amp;IF('3'!I113="[選択]","","【B】"&amp;'3'!I113&amp;"（"&amp;'3'!J114&amp;"）"&amp;CHAR(10))&amp;IF('3'!K113="実施済","【C】"&amp;'3'!K113&amp;"（"&amp;'3'!L114&amp;"）"&amp;CHAR(10),"")&amp;IF('3'!M113="実施済","【D】"&amp;'3'!M113&amp;"（"&amp;'3'!N114&amp;"）"&amp;CHAR(10),"")</f>
        <v/>
      </c>
      <c r="E403" s="552" t="str">
        <f>IF('4'!G114="[選択]","","【a】"&amp;'4'!G114&amp;"（"&amp;'4'!H115&amp;"）"&amp;CHAR(10))&amp;IF('4'!I114="[選択]","","【b】"&amp;'4'!I114&amp;"（"&amp;'4'!J115&amp;"）"&amp;CHAR(10))&amp;IF('4'!K114="[選択]","","【c】"&amp;'4'!K114&amp;"（"&amp;'4'!L115&amp;"）"&amp;CHAR(10))&amp;IF('4'!M114="[選択]","","【d】"&amp;'4'!M114&amp;"（"&amp;'4'!N115&amp;"）"&amp;CHAR(10))&amp;IF('4'!O114="[選択]","","【e】"&amp;'4'!O114&amp;"（"&amp;'4'!P115&amp;"）"&amp;CHAR(10))&amp;IF('4'!Q114="[選択]","","【f】"&amp;'4'!Q114&amp;"（"&amp;'4'!R115&amp;"）"&amp;CHAR(10))&amp;IF('4'!S114="[選択]","","【g】"&amp;'4'!S114&amp;"（"&amp;'4'!T115&amp;"）"&amp;CHAR(10))&amp;IF('4'!U114="[選択]","","【h】"&amp;'4'!U114&amp;"（"&amp;'4'!V115&amp;"）")</f>
        <v/>
      </c>
      <c r="F403" s="638" t="str">
        <f>'4'!X114</f>
        <v>[選択]</v>
      </c>
      <c r="G403" s="250" t="str">
        <f>IF('８-1'!I417&lt;&gt;"",'８-1'!I417,"")</f>
        <v/>
      </c>
      <c r="H403" s="251" t="str">
        <f>IF('８-1'!J417&lt;&gt;"",'８-1'!J417,"")</f>
        <v/>
      </c>
      <c r="I403" s="236" t="str">
        <f>IF('８-1'!K417&lt;&gt;"",'８-1'!K417,"")</f>
        <v/>
      </c>
      <c r="J403" s="275" t="str">
        <f>IF('８-1'!L417&lt;&gt;"",'８-1'!L417,"")</f>
        <v/>
      </c>
      <c r="K403" s="236" t="str">
        <f>IF('８-1'!M417&lt;&gt;"",'８-1'!M417,"")</f>
        <v/>
      </c>
    </row>
    <row r="404" spans="1:11" x14ac:dyDescent="0.45">
      <c r="A404" s="106"/>
      <c r="B404" s="616"/>
      <c r="C404" s="628"/>
      <c r="D404" s="636"/>
      <c r="E404" s="553"/>
      <c r="F404" s="639"/>
      <c r="G404" s="252" t="str">
        <f>IF('８-1'!I418&lt;&gt;"",'８-1'!I418,"")</f>
        <v/>
      </c>
      <c r="H404" s="253" t="str">
        <f>IF('８-1'!J418&lt;&gt;"",'８-1'!J418,"")</f>
        <v/>
      </c>
      <c r="I404" s="243" t="str">
        <f>IF('８-1'!K418&lt;&gt;"",'８-1'!K418,"")</f>
        <v/>
      </c>
      <c r="J404" s="276" t="str">
        <f>IF('８-1'!L418&lt;&gt;"",'８-1'!L418,"")</f>
        <v/>
      </c>
      <c r="K404" s="243" t="str">
        <f>IF('８-1'!M418&lt;&gt;"",'８-1'!M418,"")</f>
        <v/>
      </c>
    </row>
    <row r="405" spans="1:11" x14ac:dyDescent="0.45">
      <c r="A405" s="106"/>
      <c r="B405" s="616"/>
      <c r="C405" s="628"/>
      <c r="D405" s="636"/>
      <c r="E405" s="553"/>
      <c r="F405" s="639"/>
      <c r="G405" s="252" t="str">
        <f>IF('８-1'!I419&lt;&gt;"",'８-1'!I419,"")</f>
        <v/>
      </c>
      <c r="H405" s="253" t="str">
        <f>IF('８-1'!J419&lt;&gt;"",'８-1'!J419,"")</f>
        <v/>
      </c>
      <c r="I405" s="243" t="str">
        <f>IF('８-1'!K419&lt;&gt;"",'８-1'!K419,"")</f>
        <v/>
      </c>
      <c r="J405" s="276" t="str">
        <f>IF('８-1'!L419&lt;&gt;"",'８-1'!L419,"")</f>
        <v/>
      </c>
      <c r="K405" s="243" t="str">
        <f>IF('８-1'!M419&lt;&gt;"",'８-1'!M419,"")</f>
        <v/>
      </c>
    </row>
    <row r="406" spans="1:11" x14ac:dyDescent="0.45">
      <c r="A406" s="106"/>
      <c r="B406" s="616"/>
      <c r="C406" s="628"/>
      <c r="D406" s="636"/>
      <c r="E406" s="553"/>
      <c r="F406" s="639"/>
      <c r="G406" s="252" t="str">
        <f>IF('８-1'!I420&lt;&gt;"",'８-1'!I420,"")</f>
        <v/>
      </c>
      <c r="H406" s="253" t="str">
        <f>IF('８-1'!J420&lt;&gt;"",'８-1'!J420,"")</f>
        <v/>
      </c>
      <c r="I406" s="243" t="str">
        <f>IF('８-1'!K420&lt;&gt;"",'８-1'!K420,"")</f>
        <v/>
      </c>
      <c r="J406" s="276" t="str">
        <f>IF('８-1'!L420&lt;&gt;"",'８-1'!L420,"")</f>
        <v/>
      </c>
      <c r="K406" s="243" t="str">
        <f>IF('８-1'!M420&lt;&gt;"",'８-1'!M420,"")</f>
        <v/>
      </c>
    </row>
    <row r="407" spans="1:11" x14ac:dyDescent="0.45">
      <c r="A407" s="106"/>
      <c r="B407" s="616"/>
      <c r="C407" s="628"/>
      <c r="D407" s="636"/>
      <c r="E407" s="553"/>
      <c r="F407" s="639"/>
      <c r="G407" s="252" t="str">
        <f>IF('８-1'!I421&lt;&gt;"",'８-1'!I421,"")</f>
        <v/>
      </c>
      <c r="H407" s="253" t="str">
        <f>IF('８-1'!J421&lt;&gt;"",'８-1'!J421,"")</f>
        <v/>
      </c>
      <c r="I407" s="243" t="str">
        <f>IF('８-1'!K421&lt;&gt;"",'８-1'!K421,"")</f>
        <v/>
      </c>
      <c r="J407" s="276" t="str">
        <f>IF('８-1'!L421&lt;&gt;"",'８-1'!L421,"")</f>
        <v/>
      </c>
      <c r="K407" s="243" t="str">
        <f>IF('８-1'!M421&lt;&gt;"",'８-1'!M421,"")</f>
        <v/>
      </c>
    </row>
    <row r="408" spans="1:11" x14ac:dyDescent="0.45">
      <c r="A408" s="106"/>
      <c r="B408" s="616"/>
      <c r="C408" s="628"/>
      <c r="D408" s="636"/>
      <c r="E408" s="553"/>
      <c r="F408" s="639"/>
      <c r="G408" s="252" t="str">
        <f>IF('８-1'!I422&lt;&gt;"",'８-1'!I422,"")</f>
        <v/>
      </c>
      <c r="H408" s="253" t="str">
        <f>IF('８-1'!J422&lt;&gt;"",'８-1'!J422,"")</f>
        <v/>
      </c>
      <c r="I408" s="243" t="str">
        <f>IF('８-1'!K422&lt;&gt;"",'８-1'!K422,"")</f>
        <v/>
      </c>
      <c r="J408" s="276" t="str">
        <f>IF('８-1'!L422&lt;&gt;"",'８-1'!L422,"")</f>
        <v/>
      </c>
      <c r="K408" s="243" t="str">
        <f>IF('８-1'!M422&lt;&gt;"",'８-1'!M422,"")</f>
        <v/>
      </c>
    </row>
    <row r="409" spans="1:11" x14ac:dyDescent="0.45">
      <c r="A409" s="106"/>
      <c r="B409" s="616"/>
      <c r="C409" s="628"/>
      <c r="D409" s="636"/>
      <c r="E409" s="553"/>
      <c r="F409" s="639"/>
      <c r="G409" s="252" t="str">
        <f>IF('８-1'!I423&lt;&gt;"",'８-1'!I423,"")</f>
        <v/>
      </c>
      <c r="H409" s="253" t="str">
        <f>IF('８-1'!J423&lt;&gt;"",'８-1'!J423,"")</f>
        <v/>
      </c>
      <c r="I409" s="243" t="str">
        <f>IF('８-1'!K423&lt;&gt;"",'８-1'!K423,"")</f>
        <v/>
      </c>
      <c r="J409" s="276" t="str">
        <f>IF('８-1'!L423&lt;&gt;"",'８-1'!L423,"")</f>
        <v/>
      </c>
      <c r="K409" s="243" t="str">
        <f>IF('８-1'!M423&lt;&gt;"",'８-1'!M423,"")</f>
        <v/>
      </c>
    </row>
    <row r="410" spans="1:11" x14ac:dyDescent="0.45">
      <c r="A410" s="106"/>
      <c r="B410" s="616"/>
      <c r="C410" s="628"/>
      <c r="D410" s="636"/>
      <c r="E410" s="553"/>
      <c r="F410" s="639"/>
      <c r="G410" s="252" t="str">
        <f>IF('８-1'!I424&lt;&gt;"",'８-1'!I424,"")</f>
        <v/>
      </c>
      <c r="H410" s="253" t="str">
        <f>IF('８-1'!J424&lt;&gt;"",'８-1'!J424,"")</f>
        <v/>
      </c>
      <c r="I410" s="243" t="str">
        <f>IF('８-1'!K424&lt;&gt;"",'８-1'!K424,"")</f>
        <v/>
      </c>
      <c r="J410" s="276" t="str">
        <f>IF('８-1'!L424&lt;&gt;"",'８-1'!L424,"")</f>
        <v/>
      </c>
      <c r="K410" s="243" t="str">
        <f>IF('８-1'!M424&lt;&gt;"",'８-1'!M424,"")</f>
        <v/>
      </c>
    </row>
    <row r="411" spans="1:11" x14ac:dyDescent="0.45">
      <c r="A411" s="106"/>
      <c r="B411" s="616"/>
      <c r="C411" s="628"/>
      <c r="D411" s="636"/>
      <c r="E411" s="553"/>
      <c r="F411" s="639"/>
      <c r="G411" s="252" t="str">
        <f>IF('８-1'!I425&lt;&gt;"",'８-1'!I425,"")</f>
        <v/>
      </c>
      <c r="H411" s="253" t="str">
        <f>IF('８-1'!J425&lt;&gt;"",'８-1'!J425,"")</f>
        <v/>
      </c>
      <c r="I411" s="243" t="str">
        <f>IF('８-1'!K425&lt;&gt;"",'８-1'!K425,"")</f>
        <v/>
      </c>
      <c r="J411" s="276" t="str">
        <f>IF('８-1'!L425&lt;&gt;"",'８-1'!L425,"")</f>
        <v/>
      </c>
      <c r="K411" s="243" t="str">
        <f>IF('８-1'!M425&lt;&gt;"",'８-1'!M425,"")</f>
        <v/>
      </c>
    </row>
    <row r="412" spans="1:11" x14ac:dyDescent="0.45">
      <c r="A412" s="106"/>
      <c r="B412" s="616"/>
      <c r="C412" s="628"/>
      <c r="D412" s="636"/>
      <c r="E412" s="553"/>
      <c r="F412" s="639"/>
      <c r="G412" s="252" t="str">
        <f>IF('８-1'!I426&lt;&gt;"",'８-1'!I426,"")</f>
        <v/>
      </c>
      <c r="H412" s="253" t="str">
        <f>IF('８-1'!J426&lt;&gt;"",'８-1'!J426,"")</f>
        <v/>
      </c>
      <c r="I412" s="243" t="str">
        <f>IF('８-1'!K426&lt;&gt;"",'８-1'!K426,"")</f>
        <v/>
      </c>
      <c r="J412" s="276" t="str">
        <f>IF('８-1'!L426&lt;&gt;"",'８-1'!L426,"")</f>
        <v/>
      </c>
      <c r="K412" s="243" t="str">
        <f>IF('８-1'!M426&lt;&gt;"",'８-1'!M426,"")</f>
        <v/>
      </c>
    </row>
    <row r="413" spans="1:11" x14ac:dyDescent="0.45">
      <c r="A413" s="106"/>
      <c r="B413" s="616"/>
      <c r="C413" s="628"/>
      <c r="D413" s="636"/>
      <c r="E413" s="553"/>
      <c r="F413" s="639"/>
      <c r="G413" s="252" t="str">
        <f>IF('８-1'!I427&lt;&gt;"",'８-1'!I427,"")</f>
        <v/>
      </c>
      <c r="H413" s="253" t="str">
        <f>IF('８-1'!J427&lt;&gt;"",'８-1'!J427,"")</f>
        <v/>
      </c>
      <c r="I413" s="243" t="str">
        <f>IF('８-1'!K427&lt;&gt;"",'８-1'!K427,"")</f>
        <v/>
      </c>
      <c r="J413" s="276" t="str">
        <f>IF('８-1'!L427&lt;&gt;"",'８-1'!L427,"")</f>
        <v/>
      </c>
      <c r="K413" s="243" t="str">
        <f>IF('８-1'!M427&lt;&gt;"",'８-1'!M427,"")</f>
        <v/>
      </c>
    </row>
    <row r="414" spans="1:11" x14ac:dyDescent="0.45">
      <c r="A414" s="106"/>
      <c r="B414" s="616"/>
      <c r="C414" s="628"/>
      <c r="D414" s="636"/>
      <c r="E414" s="553"/>
      <c r="F414" s="639"/>
      <c r="G414" s="252" t="str">
        <f>IF('８-1'!I428&lt;&gt;"",'８-1'!I428,"")</f>
        <v/>
      </c>
      <c r="H414" s="253" t="str">
        <f>IF('８-1'!J428&lt;&gt;"",'８-1'!J428,"")</f>
        <v/>
      </c>
      <c r="I414" s="243" t="str">
        <f>IF('８-1'!K428&lt;&gt;"",'８-1'!K428,"")</f>
        <v/>
      </c>
      <c r="J414" s="276" t="str">
        <f>IF('８-1'!L428&lt;&gt;"",'８-1'!L428,"")</f>
        <v/>
      </c>
      <c r="K414" s="243" t="str">
        <f>IF('８-1'!M428&lt;&gt;"",'８-1'!M428,"")</f>
        <v/>
      </c>
    </row>
    <row r="415" spans="1:11" x14ac:dyDescent="0.45">
      <c r="A415" s="106"/>
      <c r="B415" s="616"/>
      <c r="C415" s="628"/>
      <c r="D415" s="636"/>
      <c r="E415" s="553"/>
      <c r="F415" s="639"/>
      <c r="G415" s="252" t="str">
        <f>IF('８-1'!I429&lt;&gt;"",'８-1'!I429,"")</f>
        <v/>
      </c>
      <c r="H415" s="253" t="str">
        <f>IF('８-1'!J429&lt;&gt;"",'８-1'!J429,"")</f>
        <v/>
      </c>
      <c r="I415" s="243" t="str">
        <f>IF('８-1'!K429&lt;&gt;"",'８-1'!K429,"")</f>
        <v/>
      </c>
      <c r="J415" s="276" t="str">
        <f>IF('８-1'!L429&lt;&gt;"",'８-1'!L429,"")</f>
        <v/>
      </c>
      <c r="K415" s="243" t="str">
        <f>IF('８-1'!M429&lt;&gt;"",'８-1'!M429,"")</f>
        <v/>
      </c>
    </row>
    <row r="416" spans="1:11" x14ac:dyDescent="0.45">
      <c r="A416" s="106"/>
      <c r="B416" s="616"/>
      <c r="C416" s="628"/>
      <c r="D416" s="636"/>
      <c r="E416" s="553"/>
      <c r="F416" s="639"/>
      <c r="G416" s="252" t="str">
        <f>IF('８-1'!I430&lt;&gt;"",'８-1'!I430,"")</f>
        <v/>
      </c>
      <c r="H416" s="253" t="str">
        <f>IF('８-1'!J430&lt;&gt;"",'８-1'!J430,"")</f>
        <v/>
      </c>
      <c r="I416" s="243" t="str">
        <f>IF('８-1'!K430&lt;&gt;"",'８-1'!K430,"")</f>
        <v/>
      </c>
      <c r="J416" s="276" t="str">
        <f>IF('８-1'!L430&lt;&gt;"",'８-1'!L430,"")</f>
        <v/>
      </c>
      <c r="K416" s="243" t="str">
        <f>IF('８-1'!M430&lt;&gt;"",'８-1'!M430,"")</f>
        <v/>
      </c>
    </row>
    <row r="417" spans="1:11" x14ac:dyDescent="0.45">
      <c r="A417" s="106"/>
      <c r="B417" s="616"/>
      <c r="C417" s="628"/>
      <c r="D417" s="636"/>
      <c r="E417" s="553"/>
      <c r="F417" s="639"/>
      <c r="G417" s="252" t="str">
        <f>IF('８-1'!I431&lt;&gt;"",'８-1'!I431,"")</f>
        <v/>
      </c>
      <c r="H417" s="253" t="str">
        <f>IF('８-1'!J431&lt;&gt;"",'８-1'!J431,"")</f>
        <v/>
      </c>
      <c r="I417" s="243" t="str">
        <f>IF('８-1'!K431&lt;&gt;"",'８-1'!K431,"")</f>
        <v/>
      </c>
      <c r="J417" s="276" t="str">
        <f>IF('８-1'!L431&lt;&gt;"",'８-1'!L431,"")</f>
        <v/>
      </c>
      <c r="K417" s="243" t="str">
        <f>IF('８-1'!M431&lt;&gt;"",'８-1'!M431,"")</f>
        <v/>
      </c>
    </row>
    <row r="418" spans="1:11" x14ac:dyDescent="0.45">
      <c r="A418" s="106"/>
      <c r="B418" s="616"/>
      <c r="C418" s="628"/>
      <c r="D418" s="636"/>
      <c r="E418" s="553"/>
      <c r="F418" s="639"/>
      <c r="G418" s="252" t="str">
        <f>IF('８-1'!I432&lt;&gt;"",'８-1'!I432,"")</f>
        <v/>
      </c>
      <c r="H418" s="253" t="str">
        <f>IF('８-1'!J432&lt;&gt;"",'８-1'!J432,"")</f>
        <v/>
      </c>
      <c r="I418" s="243" t="str">
        <f>IF('８-1'!K432&lt;&gt;"",'８-1'!K432,"")</f>
        <v/>
      </c>
      <c r="J418" s="276" t="str">
        <f>IF('８-1'!L432&lt;&gt;"",'８-1'!L432,"")</f>
        <v/>
      </c>
      <c r="K418" s="243" t="str">
        <f>IF('８-1'!M432&lt;&gt;"",'８-1'!M432,"")</f>
        <v/>
      </c>
    </row>
    <row r="419" spans="1:11" x14ac:dyDescent="0.45">
      <c r="A419" s="106"/>
      <c r="B419" s="616"/>
      <c r="C419" s="628"/>
      <c r="D419" s="636"/>
      <c r="E419" s="553"/>
      <c r="F419" s="639"/>
      <c r="G419" s="252" t="str">
        <f>IF('８-1'!I433&lt;&gt;"",'８-1'!I433,"")</f>
        <v/>
      </c>
      <c r="H419" s="253" t="str">
        <f>IF('８-1'!J433&lt;&gt;"",'８-1'!J433,"")</f>
        <v/>
      </c>
      <c r="I419" s="243" t="str">
        <f>IF('８-1'!K433&lt;&gt;"",'８-1'!K433,"")</f>
        <v/>
      </c>
      <c r="J419" s="276" t="str">
        <f>IF('８-1'!L433&lt;&gt;"",'８-1'!L433,"")</f>
        <v/>
      </c>
      <c r="K419" s="243" t="str">
        <f>IF('８-1'!M433&lt;&gt;"",'８-1'!M433,"")</f>
        <v/>
      </c>
    </row>
    <row r="420" spans="1:11" x14ac:dyDescent="0.45">
      <c r="A420" s="106"/>
      <c r="B420" s="616"/>
      <c r="C420" s="628"/>
      <c r="D420" s="636"/>
      <c r="E420" s="553"/>
      <c r="F420" s="639"/>
      <c r="G420" s="252" t="str">
        <f>IF('８-1'!I434&lt;&gt;"",'８-1'!I434,"")</f>
        <v/>
      </c>
      <c r="H420" s="253" t="str">
        <f>IF('８-1'!J434&lt;&gt;"",'８-1'!J434,"")</f>
        <v/>
      </c>
      <c r="I420" s="243" t="str">
        <f>IF('８-1'!K434&lt;&gt;"",'８-1'!K434,"")</f>
        <v/>
      </c>
      <c r="J420" s="276" t="str">
        <f>IF('８-1'!L434&lt;&gt;"",'８-1'!L434,"")</f>
        <v/>
      </c>
      <c r="K420" s="243" t="str">
        <f>IF('８-1'!M434&lt;&gt;"",'８-1'!M434,"")</f>
        <v/>
      </c>
    </row>
    <row r="421" spans="1:11" x14ac:dyDescent="0.45">
      <c r="A421" s="106"/>
      <c r="B421" s="616"/>
      <c r="C421" s="628"/>
      <c r="D421" s="636"/>
      <c r="E421" s="553"/>
      <c r="F421" s="639"/>
      <c r="G421" s="252" t="str">
        <f>IF('８-1'!I435&lt;&gt;"",'８-1'!I435,"")</f>
        <v/>
      </c>
      <c r="H421" s="253" t="str">
        <f>IF('８-1'!J435&lt;&gt;"",'８-1'!J435,"")</f>
        <v/>
      </c>
      <c r="I421" s="243" t="str">
        <f>IF('８-1'!K435&lt;&gt;"",'８-1'!K435,"")</f>
        <v/>
      </c>
      <c r="J421" s="276" t="str">
        <f>IF('８-1'!L435&lt;&gt;"",'８-1'!L435,"")</f>
        <v/>
      </c>
      <c r="K421" s="243" t="str">
        <f>IF('８-1'!M435&lt;&gt;"",'８-1'!M435,"")</f>
        <v/>
      </c>
    </row>
    <row r="422" spans="1:11" x14ac:dyDescent="0.45">
      <c r="A422" s="106"/>
      <c r="B422" s="616"/>
      <c r="C422" s="628"/>
      <c r="D422" s="636"/>
      <c r="E422" s="553"/>
      <c r="F422" s="639"/>
      <c r="G422" s="252" t="str">
        <f>IF('８-1'!I436&lt;&gt;"",'８-1'!I436,"")</f>
        <v/>
      </c>
      <c r="H422" s="253" t="str">
        <f>IF('８-1'!J436&lt;&gt;"",'８-1'!J436,"")</f>
        <v/>
      </c>
      <c r="I422" s="243" t="str">
        <f>IF('８-1'!K436&lt;&gt;"",'８-1'!K436,"")</f>
        <v/>
      </c>
      <c r="J422" s="276" t="str">
        <f>IF('８-1'!L436&lt;&gt;"",'８-1'!L436,"")</f>
        <v/>
      </c>
      <c r="K422" s="243" t="str">
        <f>IF('８-1'!M436&lt;&gt;"",'８-1'!M436,"")</f>
        <v/>
      </c>
    </row>
    <row r="423" spans="1:11" ht="15.6" thickBot="1" x14ac:dyDescent="0.5">
      <c r="A423" s="106"/>
      <c r="B423" s="617"/>
      <c r="C423" s="629"/>
      <c r="D423" s="637"/>
      <c r="E423" s="554"/>
      <c r="F423" s="640"/>
      <c r="G423" s="254" t="str">
        <f>IF('８-1'!I437&lt;&gt;"",'８-1'!I437,"")</f>
        <v/>
      </c>
      <c r="H423" s="255" t="str">
        <f>IF('８-1'!J437&lt;&gt;"",'８-1'!J437,"")</f>
        <v/>
      </c>
      <c r="I423" s="247" t="str">
        <f>IF('８-1'!K437&lt;&gt;"",'８-1'!K437,"")</f>
        <v/>
      </c>
      <c r="J423" s="277" t="str">
        <f>IF('８-1'!L437&lt;&gt;"",'８-1'!L437,"")</f>
        <v/>
      </c>
      <c r="K423" s="247" t="str">
        <f>IF('８-1'!M437&lt;&gt;"",'８-1'!M437,"")</f>
        <v/>
      </c>
    </row>
    <row r="424" spans="1:11" x14ac:dyDescent="0.45">
      <c r="A424" s="106"/>
      <c r="B424" s="108"/>
      <c r="C424" s="106"/>
      <c r="D424" s="106"/>
      <c r="E424" s="106"/>
      <c r="F424" s="106"/>
      <c r="G424" s="106"/>
      <c r="H424" s="106"/>
      <c r="I424" s="106"/>
      <c r="J424" s="106"/>
      <c r="K424" s="106"/>
    </row>
  </sheetData>
  <mergeCells count="106">
    <mergeCell ref="B2:C3"/>
    <mergeCell ref="D2:F2"/>
    <mergeCell ref="G2:G3"/>
    <mergeCell ref="H2:I2"/>
    <mergeCell ref="J2:K2"/>
    <mergeCell ref="B4:B24"/>
    <mergeCell ref="C4:C24"/>
    <mergeCell ref="D4:D24"/>
    <mergeCell ref="E4:E24"/>
    <mergeCell ref="F4:F24"/>
    <mergeCell ref="B25:B45"/>
    <mergeCell ref="C25:C45"/>
    <mergeCell ref="D25:D45"/>
    <mergeCell ref="E25:E45"/>
    <mergeCell ref="F25:F45"/>
    <mergeCell ref="B46:B66"/>
    <mergeCell ref="C46:C66"/>
    <mergeCell ref="D46:D66"/>
    <mergeCell ref="E46:E66"/>
    <mergeCell ref="F46:F66"/>
    <mergeCell ref="B67:B87"/>
    <mergeCell ref="C67:C87"/>
    <mergeCell ref="D67:D87"/>
    <mergeCell ref="E67:E87"/>
    <mergeCell ref="F67:F87"/>
    <mergeCell ref="B88:B108"/>
    <mergeCell ref="C88:C108"/>
    <mergeCell ref="D88:D108"/>
    <mergeCell ref="E88:E108"/>
    <mergeCell ref="F88:F108"/>
    <mergeCell ref="B109:B129"/>
    <mergeCell ref="C109:C129"/>
    <mergeCell ref="D109:D129"/>
    <mergeCell ref="E109:E129"/>
    <mergeCell ref="F109:F129"/>
    <mergeCell ref="B130:B150"/>
    <mergeCell ref="C130:C150"/>
    <mergeCell ref="D130:D150"/>
    <mergeCell ref="E130:E150"/>
    <mergeCell ref="F130:F150"/>
    <mergeCell ref="B151:B171"/>
    <mergeCell ref="C151:C171"/>
    <mergeCell ref="D151:D171"/>
    <mergeCell ref="E151:E171"/>
    <mergeCell ref="F151:F171"/>
    <mergeCell ref="B172:B192"/>
    <mergeCell ref="C172:C192"/>
    <mergeCell ref="D172:D192"/>
    <mergeCell ref="E172:E192"/>
    <mergeCell ref="F172:F192"/>
    <mergeCell ref="B193:B213"/>
    <mergeCell ref="C193:C213"/>
    <mergeCell ref="D193:D213"/>
    <mergeCell ref="E193:E213"/>
    <mergeCell ref="F193:F213"/>
    <mergeCell ref="B214:B234"/>
    <mergeCell ref="C214:C234"/>
    <mergeCell ref="D214:D234"/>
    <mergeCell ref="E214:E234"/>
    <mergeCell ref="F214:F234"/>
    <mergeCell ref="B235:B255"/>
    <mergeCell ref="C235:C255"/>
    <mergeCell ref="D235:D255"/>
    <mergeCell ref="E235:E255"/>
    <mergeCell ref="F235:F255"/>
    <mergeCell ref="B256:B276"/>
    <mergeCell ref="C256:C276"/>
    <mergeCell ref="D256:D276"/>
    <mergeCell ref="E256:E276"/>
    <mergeCell ref="F256:F276"/>
    <mergeCell ref="E340:E360"/>
    <mergeCell ref="F340:F360"/>
    <mergeCell ref="B277:B297"/>
    <mergeCell ref="C277:C297"/>
    <mergeCell ref="D277:D297"/>
    <mergeCell ref="E277:E297"/>
    <mergeCell ref="F277:F297"/>
    <mergeCell ref="B298:B318"/>
    <mergeCell ref="C298:C318"/>
    <mergeCell ref="D298:D318"/>
    <mergeCell ref="E298:E318"/>
    <mergeCell ref="F298:F318"/>
    <mergeCell ref="B1:C1"/>
    <mergeCell ref="B403:B423"/>
    <mergeCell ref="C403:C423"/>
    <mergeCell ref="D403:D423"/>
    <mergeCell ref="E403:E423"/>
    <mergeCell ref="F403:F423"/>
    <mergeCell ref="B361:B381"/>
    <mergeCell ref="C361:C381"/>
    <mergeCell ref="D361:D381"/>
    <mergeCell ref="E361:E381"/>
    <mergeCell ref="F361:F381"/>
    <mergeCell ref="B382:B402"/>
    <mergeCell ref="C382:C402"/>
    <mergeCell ref="D382:D402"/>
    <mergeCell ref="E382:E402"/>
    <mergeCell ref="F382:F402"/>
    <mergeCell ref="B319:B339"/>
    <mergeCell ref="C319:C339"/>
    <mergeCell ref="D319:D339"/>
    <mergeCell ref="E319:E339"/>
    <mergeCell ref="F319:F339"/>
    <mergeCell ref="B340:B360"/>
    <mergeCell ref="C340:C360"/>
    <mergeCell ref="D340:D360"/>
  </mergeCells>
  <phoneticPr fontId="1"/>
  <hyperlinks>
    <hyperlink ref="B1:C1" location="'シナリオ検討シート（2-2）【ヒューマンエラー】'!A1" display="シート[7-2][8-2]を用いて入力した場合はコチラ" xr:uid="{00000000-0004-0000-0E00-000000000000}"/>
  </hyperlink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704"/>
  <sheetViews>
    <sheetView zoomScale="70" zoomScaleNormal="70" workbookViewId="0">
      <pane xSplit="3" ySplit="3" topLeftCell="D4" activePane="bottomRight" state="frozen"/>
      <selection pane="topRight" activeCell="D1" sqref="D1"/>
      <selection pane="bottomLeft" activeCell="A4" sqref="A4"/>
      <selection pane="bottomRight"/>
    </sheetView>
  </sheetViews>
  <sheetFormatPr defaultColWidth="0" defaultRowHeight="15" x14ac:dyDescent="0.45"/>
  <cols>
    <col min="1" max="1" width="2" style="107" customWidth="1"/>
    <col min="2" max="2" width="5.59765625" style="123" customWidth="1"/>
    <col min="3" max="3" width="35.796875" style="107" customWidth="1"/>
    <col min="4" max="4" width="25" style="107" customWidth="1"/>
    <col min="5" max="5" width="29.796875" style="107" customWidth="1"/>
    <col min="6" max="6" width="8.8984375" style="107" bestFit="1" customWidth="1"/>
    <col min="7" max="7" width="38.296875" style="107" customWidth="1"/>
    <col min="8" max="11" width="45.69921875" style="107" customWidth="1"/>
    <col min="12" max="12" width="2.59765625" style="106" customWidth="1"/>
    <col min="13" max="16384" width="8.59765625" style="107" hidden="1"/>
  </cols>
  <sheetData>
    <row r="1" spans="1:12" ht="15" customHeight="1" thickBot="1" x14ac:dyDescent="0.5">
      <c r="A1" s="106"/>
      <c r="B1" s="634" t="s">
        <v>342</v>
      </c>
      <c r="C1" s="634"/>
      <c r="D1" s="106"/>
      <c r="E1" s="106"/>
      <c r="F1" s="106"/>
      <c r="G1" s="106"/>
      <c r="H1" s="106"/>
      <c r="I1" s="106"/>
      <c r="J1" s="106"/>
      <c r="K1" s="106"/>
    </row>
    <row r="2" spans="1:12" s="120" customFormat="1" x14ac:dyDescent="0.45">
      <c r="A2" s="111"/>
      <c r="B2" s="630" t="s">
        <v>87</v>
      </c>
      <c r="C2" s="631"/>
      <c r="D2" s="582" t="s">
        <v>7</v>
      </c>
      <c r="E2" s="583"/>
      <c r="F2" s="584"/>
      <c r="G2" s="643" t="s">
        <v>219</v>
      </c>
      <c r="H2" s="613" t="s">
        <v>249</v>
      </c>
      <c r="I2" s="614"/>
      <c r="J2" s="645" t="s">
        <v>250</v>
      </c>
      <c r="K2" s="614"/>
      <c r="L2" s="111"/>
    </row>
    <row r="3" spans="1:12" s="120" customFormat="1" ht="30" customHeight="1" thickBot="1" x14ac:dyDescent="0.5">
      <c r="A3" s="111"/>
      <c r="B3" s="641"/>
      <c r="C3" s="642"/>
      <c r="D3" s="80" t="s">
        <v>84</v>
      </c>
      <c r="E3" s="81" t="s">
        <v>85</v>
      </c>
      <c r="F3" s="82" t="s">
        <v>8</v>
      </c>
      <c r="G3" s="644"/>
      <c r="H3" s="102" t="s">
        <v>71</v>
      </c>
      <c r="I3" s="103" t="s">
        <v>72</v>
      </c>
      <c r="J3" s="121" t="s">
        <v>73</v>
      </c>
      <c r="K3" s="103" t="s">
        <v>74</v>
      </c>
      <c r="L3" s="111"/>
    </row>
    <row r="4" spans="1:12" x14ac:dyDescent="0.45">
      <c r="A4" s="106"/>
      <c r="B4" s="661" t="str">
        <f>IF(C4&lt;&gt;"",1,"")</f>
        <v/>
      </c>
      <c r="C4" s="627" t="str">
        <f>IF('1'!D13&lt;&gt;"",'1'!D13,"")</f>
        <v/>
      </c>
      <c r="D4" s="658" t="str">
        <f>IF('3'!G18="[選択]","","【A】"&amp;'3'!G18&amp;"（"&amp;'3'!H19&amp;"）"&amp;CHAR(10))&amp;IF('3'!I18="[選択]","","【B】"&amp;'3'!I18&amp;"（"&amp;'3'!J19&amp;"）"&amp;CHAR(10))&amp;IF('3'!K18="実施済","【C】"&amp;'3'!K18&amp;"（"&amp;'3'!L19&amp;"）"&amp;CHAR(10),"")&amp;IF('3'!M18="実施済","【D】"&amp;'3'!M18&amp;"（"&amp;'3'!N19&amp;"）"&amp;CHAR(10),"")</f>
        <v/>
      </c>
      <c r="E4" s="552" t="str">
        <f>IF('4'!G19="[選択]","","【a】"&amp;'4'!G19&amp;"（"&amp;'4'!H20&amp;"）"&amp;CHAR(10))&amp;IF('4'!I19="[選択]","","【b】"&amp;'4'!I19&amp;"（"&amp;'4'!J20&amp;"）"&amp;CHAR(10))&amp;IF('4'!K19="[選択]","","【c】"&amp;'4'!K19&amp;"（"&amp;'4'!L20&amp;"）"&amp;CHAR(10))&amp;IF('4'!M19="[選択]","","【d】"&amp;'4'!M19&amp;"（"&amp;'4'!N20&amp;"）"&amp;CHAR(10))&amp;IF('4'!O19="[選択]","","【e】"&amp;'4'!O19&amp;"（"&amp;'4'!P20&amp;"）"&amp;CHAR(10))&amp;IF('4'!Q19="[選択]","","【f】"&amp;'4'!Q19&amp;"（"&amp;'4'!R20&amp;"）"&amp;CHAR(10))&amp;IF('4'!S19="[選択]","","【g】"&amp;'4'!S19&amp;"（"&amp;'4'!T20&amp;"）"&amp;CHAR(10))&amp;IF('4'!U19="[選択]","","【h】"&amp;'4'!U19&amp;"（"&amp;'4'!V20&amp;"）")</f>
        <v/>
      </c>
      <c r="F4" s="655" t="str">
        <f>'4'!X19</f>
        <v>[選択]</v>
      </c>
      <c r="G4" s="250" t="str">
        <f>IF('８-2'!I18&lt;&gt;"",'８-2'!I18,"")</f>
        <v/>
      </c>
      <c r="H4" s="260" t="str">
        <f>IF('８-2'!J18&lt;&gt;"",'８-2'!J18,"")</f>
        <v/>
      </c>
      <c r="I4" s="236" t="str">
        <f>IF('８-2'!K18&lt;&gt;"",'８-2'!K18,"")</f>
        <v/>
      </c>
      <c r="J4" s="260" t="str">
        <f>IF('８-2'!L18&lt;&gt;"",'８-2'!L18,"")</f>
        <v/>
      </c>
      <c r="K4" s="236" t="str">
        <f>IF('８-2'!M18&lt;&gt;"",'８-2'!M18,"")</f>
        <v/>
      </c>
    </row>
    <row r="5" spans="1:12" x14ac:dyDescent="0.45">
      <c r="A5" s="106"/>
      <c r="B5" s="662"/>
      <c r="C5" s="628"/>
      <c r="D5" s="659"/>
      <c r="E5" s="553"/>
      <c r="F5" s="656"/>
      <c r="G5" s="252" t="str">
        <f>IF('８-2'!I19&lt;&gt;"",'８-2'!I19,"")</f>
        <v/>
      </c>
      <c r="H5" s="261" t="str">
        <f>IF('８-2'!J19&lt;&gt;"",'８-2'!J19,"")</f>
        <v/>
      </c>
      <c r="I5" s="243" t="str">
        <f>IF('８-2'!K19&lt;&gt;"",'８-2'!K19,"")</f>
        <v/>
      </c>
      <c r="J5" s="261" t="str">
        <f>IF('８-2'!L19&lt;&gt;"",'８-2'!L19,"")</f>
        <v/>
      </c>
      <c r="K5" s="243" t="str">
        <f>IF('８-2'!M19&lt;&gt;"",'８-2'!M19,"")</f>
        <v/>
      </c>
    </row>
    <row r="6" spans="1:12" x14ac:dyDescent="0.45">
      <c r="A6" s="106"/>
      <c r="B6" s="662"/>
      <c r="C6" s="628"/>
      <c r="D6" s="659"/>
      <c r="E6" s="553"/>
      <c r="F6" s="656"/>
      <c r="G6" s="252" t="str">
        <f>IF('８-2'!I20&lt;&gt;"",'８-2'!I20,"")</f>
        <v/>
      </c>
      <c r="H6" s="261" t="str">
        <f>IF('８-2'!J20&lt;&gt;"",'８-2'!J20,"")</f>
        <v/>
      </c>
      <c r="I6" s="243" t="str">
        <f>IF('８-2'!K20&lt;&gt;"",'８-2'!K20,"")</f>
        <v/>
      </c>
      <c r="J6" s="261" t="str">
        <f>IF('８-2'!L20&lt;&gt;"",'８-2'!L20,"")</f>
        <v/>
      </c>
      <c r="K6" s="243" t="str">
        <f>IF('８-2'!M20&lt;&gt;"",'８-2'!M20,"")</f>
        <v/>
      </c>
    </row>
    <row r="7" spans="1:12" x14ac:dyDescent="0.45">
      <c r="A7" s="106"/>
      <c r="B7" s="662"/>
      <c r="C7" s="628"/>
      <c r="D7" s="659"/>
      <c r="E7" s="553"/>
      <c r="F7" s="656"/>
      <c r="G7" s="252" t="str">
        <f>IF('８-2'!I21&lt;&gt;"",'８-2'!I21,"")</f>
        <v/>
      </c>
      <c r="H7" s="261" t="str">
        <f>IF('８-2'!J21&lt;&gt;"",'８-2'!J21,"")</f>
        <v/>
      </c>
      <c r="I7" s="243" t="str">
        <f>IF('８-2'!K21&lt;&gt;"",'８-2'!K21,"")</f>
        <v/>
      </c>
      <c r="J7" s="261" t="str">
        <f>IF('８-2'!L21&lt;&gt;"",'８-2'!L21,"")</f>
        <v/>
      </c>
      <c r="K7" s="243" t="str">
        <f>IF('８-2'!M21&lt;&gt;"",'８-2'!M21,"")</f>
        <v/>
      </c>
    </row>
    <row r="8" spans="1:12" x14ac:dyDescent="0.45">
      <c r="A8" s="106"/>
      <c r="B8" s="662"/>
      <c r="C8" s="628"/>
      <c r="D8" s="659"/>
      <c r="E8" s="553"/>
      <c r="F8" s="656"/>
      <c r="G8" s="252" t="str">
        <f>IF('８-2'!I22&lt;&gt;"",'８-2'!I22,"")</f>
        <v/>
      </c>
      <c r="H8" s="261" t="str">
        <f>IF('８-2'!J22&lt;&gt;"",'８-2'!J22,"")</f>
        <v/>
      </c>
      <c r="I8" s="243" t="str">
        <f>IF('８-2'!K22&lt;&gt;"",'８-2'!K22,"")</f>
        <v/>
      </c>
      <c r="J8" s="261" t="str">
        <f>IF('８-2'!L22&lt;&gt;"",'８-2'!L22,"")</f>
        <v/>
      </c>
      <c r="K8" s="243" t="str">
        <f>IF('８-2'!M22&lt;&gt;"",'８-2'!M22,"")</f>
        <v/>
      </c>
    </row>
    <row r="9" spans="1:12" x14ac:dyDescent="0.45">
      <c r="A9" s="106"/>
      <c r="B9" s="662"/>
      <c r="C9" s="628"/>
      <c r="D9" s="659"/>
      <c r="E9" s="553"/>
      <c r="F9" s="656"/>
      <c r="G9" s="252" t="str">
        <f>IF('８-2'!I23&lt;&gt;"",'８-2'!I23,"")</f>
        <v/>
      </c>
      <c r="H9" s="261" t="str">
        <f>IF('８-2'!J23&lt;&gt;"",'８-2'!J23,"")</f>
        <v/>
      </c>
      <c r="I9" s="243" t="str">
        <f>IF('８-2'!K23&lt;&gt;"",'８-2'!K23,"")</f>
        <v/>
      </c>
      <c r="J9" s="261" t="str">
        <f>IF('８-2'!L23&lt;&gt;"",'８-2'!L23,"")</f>
        <v/>
      </c>
      <c r="K9" s="243" t="str">
        <f>IF('８-2'!M23&lt;&gt;"",'８-2'!M23,"")</f>
        <v/>
      </c>
    </row>
    <row r="10" spans="1:12" x14ac:dyDescent="0.45">
      <c r="A10" s="106"/>
      <c r="B10" s="662"/>
      <c r="C10" s="628"/>
      <c r="D10" s="659"/>
      <c r="E10" s="553"/>
      <c r="F10" s="656"/>
      <c r="G10" s="252" t="str">
        <f>IF('８-2'!I24&lt;&gt;"",'８-2'!I24,"")</f>
        <v/>
      </c>
      <c r="H10" s="261" t="str">
        <f>IF('８-2'!J24&lt;&gt;"",'８-2'!J24,"")</f>
        <v/>
      </c>
      <c r="I10" s="243" t="str">
        <f>IF('８-2'!K24&lt;&gt;"",'８-2'!K24,"")</f>
        <v/>
      </c>
      <c r="J10" s="261" t="str">
        <f>IF('８-2'!L24&lt;&gt;"",'８-2'!L24,"")</f>
        <v/>
      </c>
      <c r="K10" s="243" t="str">
        <f>IF('８-2'!M24&lt;&gt;"",'８-2'!M24,"")</f>
        <v/>
      </c>
    </row>
    <row r="11" spans="1:12" x14ac:dyDescent="0.45">
      <c r="A11" s="106"/>
      <c r="B11" s="662"/>
      <c r="C11" s="628"/>
      <c r="D11" s="659"/>
      <c r="E11" s="553"/>
      <c r="F11" s="656"/>
      <c r="G11" s="252" t="str">
        <f>IF('８-2'!I25&lt;&gt;"",'８-2'!I25,"")</f>
        <v/>
      </c>
      <c r="H11" s="261" t="str">
        <f>IF('８-2'!J25&lt;&gt;"",'８-2'!J25,"")</f>
        <v/>
      </c>
      <c r="I11" s="243" t="str">
        <f>IF('８-2'!K25&lt;&gt;"",'８-2'!K25,"")</f>
        <v/>
      </c>
      <c r="J11" s="261" t="str">
        <f>IF('８-2'!L25&lt;&gt;"",'８-2'!L25,"")</f>
        <v/>
      </c>
      <c r="K11" s="243" t="str">
        <f>IF('８-2'!M25&lt;&gt;"",'８-2'!M25,"")</f>
        <v/>
      </c>
    </row>
    <row r="12" spans="1:12" x14ac:dyDescent="0.45">
      <c r="A12" s="106"/>
      <c r="B12" s="662"/>
      <c r="C12" s="628"/>
      <c r="D12" s="659"/>
      <c r="E12" s="553"/>
      <c r="F12" s="656"/>
      <c r="G12" s="252" t="str">
        <f>IF('８-2'!I26&lt;&gt;"",'８-2'!I26,"")</f>
        <v/>
      </c>
      <c r="H12" s="261" t="str">
        <f>IF('８-2'!J26&lt;&gt;"",'８-2'!J26,"")</f>
        <v/>
      </c>
      <c r="I12" s="243" t="str">
        <f>IF('８-2'!K26&lt;&gt;"",'８-2'!K26,"")</f>
        <v/>
      </c>
      <c r="J12" s="261" t="str">
        <f>IF('８-2'!L26&lt;&gt;"",'８-2'!L26,"")</f>
        <v/>
      </c>
      <c r="K12" s="243" t="str">
        <f>IF('８-2'!M26&lt;&gt;"",'８-2'!M26,"")</f>
        <v/>
      </c>
    </row>
    <row r="13" spans="1:12" x14ac:dyDescent="0.45">
      <c r="A13" s="106"/>
      <c r="B13" s="662"/>
      <c r="C13" s="628"/>
      <c r="D13" s="659"/>
      <c r="E13" s="553"/>
      <c r="F13" s="656"/>
      <c r="G13" s="252" t="str">
        <f>IF('８-2'!I27&lt;&gt;"",'８-2'!I27,"")</f>
        <v/>
      </c>
      <c r="H13" s="261" t="str">
        <f>IF('８-2'!J27&lt;&gt;"",'８-2'!J27,"")</f>
        <v/>
      </c>
      <c r="I13" s="243" t="str">
        <f>IF('８-2'!K27&lt;&gt;"",'８-2'!K27,"")</f>
        <v/>
      </c>
      <c r="J13" s="261" t="str">
        <f>IF('８-2'!L27&lt;&gt;"",'８-2'!L27,"")</f>
        <v/>
      </c>
      <c r="K13" s="243" t="str">
        <f>IF('８-2'!M27&lt;&gt;"",'８-2'!M27,"")</f>
        <v/>
      </c>
    </row>
    <row r="14" spans="1:12" x14ac:dyDescent="0.45">
      <c r="A14" s="106"/>
      <c r="B14" s="662"/>
      <c r="C14" s="628"/>
      <c r="D14" s="659"/>
      <c r="E14" s="553"/>
      <c r="F14" s="656"/>
      <c r="G14" s="252" t="str">
        <f>IF('８-2'!I28&lt;&gt;"",'８-2'!I28,"")</f>
        <v/>
      </c>
      <c r="H14" s="261" t="str">
        <f>IF('８-2'!J28&lt;&gt;"",'８-2'!J28,"")</f>
        <v/>
      </c>
      <c r="I14" s="243" t="str">
        <f>IF('８-2'!K28&lt;&gt;"",'８-2'!K28,"")</f>
        <v/>
      </c>
      <c r="J14" s="261" t="str">
        <f>IF('８-2'!L28&lt;&gt;"",'８-2'!L28,"")</f>
        <v/>
      </c>
      <c r="K14" s="243" t="str">
        <f>IF('８-2'!M28&lt;&gt;"",'８-2'!M28,"")</f>
        <v/>
      </c>
    </row>
    <row r="15" spans="1:12" x14ac:dyDescent="0.45">
      <c r="A15" s="106"/>
      <c r="B15" s="662"/>
      <c r="C15" s="628"/>
      <c r="D15" s="659"/>
      <c r="E15" s="553"/>
      <c r="F15" s="656"/>
      <c r="G15" s="252" t="str">
        <f>IF('８-2'!I29&lt;&gt;"",'８-2'!I29,"")</f>
        <v/>
      </c>
      <c r="H15" s="261" t="str">
        <f>IF('８-2'!J29&lt;&gt;"",'８-2'!J29,"")</f>
        <v/>
      </c>
      <c r="I15" s="243" t="str">
        <f>IF('８-2'!K29&lt;&gt;"",'８-2'!K29,"")</f>
        <v/>
      </c>
      <c r="J15" s="261" t="str">
        <f>IF('８-2'!L29&lt;&gt;"",'８-2'!L29,"")</f>
        <v/>
      </c>
      <c r="K15" s="243" t="str">
        <f>IF('８-2'!M29&lt;&gt;"",'８-2'!M29,"")</f>
        <v/>
      </c>
    </row>
    <row r="16" spans="1:12" x14ac:dyDescent="0.45">
      <c r="A16" s="106"/>
      <c r="B16" s="662"/>
      <c r="C16" s="628"/>
      <c r="D16" s="659"/>
      <c r="E16" s="553"/>
      <c r="F16" s="656"/>
      <c r="G16" s="252" t="str">
        <f>IF('８-2'!I30&lt;&gt;"",'８-2'!I30,"")</f>
        <v/>
      </c>
      <c r="H16" s="261" t="str">
        <f>IF('８-2'!J30&lt;&gt;"",'８-2'!J30,"")</f>
        <v/>
      </c>
      <c r="I16" s="243" t="str">
        <f>IF('８-2'!K30&lt;&gt;"",'８-2'!K30,"")</f>
        <v/>
      </c>
      <c r="J16" s="261" t="str">
        <f>IF('８-2'!L30&lt;&gt;"",'８-2'!L30,"")</f>
        <v/>
      </c>
      <c r="K16" s="243" t="str">
        <f>IF('８-2'!M30&lt;&gt;"",'８-2'!M30,"")</f>
        <v/>
      </c>
    </row>
    <row r="17" spans="1:12" x14ac:dyDescent="0.45">
      <c r="A17" s="106"/>
      <c r="B17" s="662"/>
      <c r="C17" s="628"/>
      <c r="D17" s="659"/>
      <c r="E17" s="553"/>
      <c r="F17" s="656"/>
      <c r="G17" s="252" t="str">
        <f>IF('８-2'!I31&lt;&gt;"",'８-2'!I31,"")</f>
        <v/>
      </c>
      <c r="H17" s="261" t="str">
        <f>IF('８-2'!J31&lt;&gt;"",'８-2'!J31,"")</f>
        <v/>
      </c>
      <c r="I17" s="243" t="str">
        <f>IF('８-2'!K31&lt;&gt;"",'８-2'!K31,"")</f>
        <v/>
      </c>
      <c r="J17" s="261" t="str">
        <f>IF('８-2'!L31&lt;&gt;"",'８-2'!L31,"")</f>
        <v/>
      </c>
      <c r="K17" s="243" t="str">
        <f>IF('８-2'!M31&lt;&gt;"",'８-2'!M31,"")</f>
        <v/>
      </c>
    </row>
    <row r="18" spans="1:12" x14ac:dyDescent="0.45">
      <c r="A18" s="106"/>
      <c r="B18" s="662"/>
      <c r="C18" s="628"/>
      <c r="D18" s="659"/>
      <c r="E18" s="553"/>
      <c r="F18" s="656"/>
      <c r="G18" s="252" t="str">
        <f>IF('８-2'!I32&lt;&gt;"",'８-2'!I32,"")</f>
        <v/>
      </c>
      <c r="H18" s="261" t="str">
        <f>IF('８-2'!J32&lt;&gt;"",'８-2'!J32,"")</f>
        <v/>
      </c>
      <c r="I18" s="243" t="str">
        <f>IF('８-2'!K32&lt;&gt;"",'８-2'!K32,"")</f>
        <v/>
      </c>
      <c r="J18" s="261" t="str">
        <f>IF('８-2'!L32&lt;&gt;"",'８-2'!L32,"")</f>
        <v/>
      </c>
      <c r="K18" s="243" t="str">
        <f>IF('８-2'!M32&lt;&gt;"",'８-2'!M32,"")</f>
        <v/>
      </c>
    </row>
    <row r="19" spans="1:12" s="124" customFormat="1" x14ac:dyDescent="0.45">
      <c r="A19" s="122"/>
      <c r="B19" s="662"/>
      <c r="C19" s="628"/>
      <c r="D19" s="659"/>
      <c r="E19" s="553"/>
      <c r="F19" s="656"/>
      <c r="G19" s="252" t="str">
        <f>IF('８-2'!I33&lt;&gt;"",'８-2'!I33,"")</f>
        <v/>
      </c>
      <c r="H19" s="261" t="str">
        <f>IF('８-2'!J33&lt;&gt;"",'８-2'!J33,"")</f>
        <v/>
      </c>
      <c r="I19" s="243" t="str">
        <f>IF('８-2'!K33&lt;&gt;"",'８-2'!K33,"")</f>
        <v/>
      </c>
      <c r="J19" s="261" t="str">
        <f>IF('８-2'!L33&lt;&gt;"",'８-2'!L33,"")</f>
        <v/>
      </c>
      <c r="K19" s="243" t="str">
        <f>IF('８-2'!M33&lt;&gt;"",'８-2'!M33,"")</f>
        <v/>
      </c>
      <c r="L19" s="106"/>
    </row>
    <row r="20" spans="1:12" x14ac:dyDescent="0.45">
      <c r="A20" s="106"/>
      <c r="B20" s="662"/>
      <c r="C20" s="628"/>
      <c r="D20" s="659"/>
      <c r="E20" s="553"/>
      <c r="F20" s="656"/>
      <c r="G20" s="252" t="str">
        <f>IF('８-2'!I34&lt;&gt;"",'８-2'!I34,"")</f>
        <v/>
      </c>
      <c r="H20" s="261" t="str">
        <f>IF('８-2'!J34&lt;&gt;"",'８-2'!J34,"")</f>
        <v/>
      </c>
      <c r="I20" s="243" t="str">
        <f>IF('８-2'!K34&lt;&gt;"",'８-2'!K34,"")</f>
        <v/>
      </c>
      <c r="J20" s="261" t="str">
        <f>IF('８-2'!L34&lt;&gt;"",'８-2'!L34,"")</f>
        <v/>
      </c>
      <c r="K20" s="243" t="str">
        <f>IF('８-2'!M34&lt;&gt;"",'８-2'!M34,"")</f>
        <v/>
      </c>
    </row>
    <row r="21" spans="1:12" x14ac:dyDescent="0.45">
      <c r="A21" s="106"/>
      <c r="B21" s="662"/>
      <c r="C21" s="628"/>
      <c r="D21" s="659"/>
      <c r="E21" s="553"/>
      <c r="F21" s="656"/>
      <c r="G21" s="252" t="str">
        <f>IF('８-2'!I35&lt;&gt;"",'８-2'!I35,"")</f>
        <v/>
      </c>
      <c r="H21" s="261" t="str">
        <f>IF('８-2'!J35&lt;&gt;"",'８-2'!J35,"")</f>
        <v/>
      </c>
      <c r="I21" s="243" t="str">
        <f>IF('８-2'!K35&lt;&gt;"",'８-2'!K35,"")</f>
        <v/>
      </c>
      <c r="J21" s="261" t="str">
        <f>IF('８-2'!L35&lt;&gt;"",'８-2'!L35,"")</f>
        <v/>
      </c>
      <c r="K21" s="243" t="str">
        <f>IF('８-2'!M35&lt;&gt;"",'８-2'!M35,"")</f>
        <v/>
      </c>
    </row>
    <row r="22" spans="1:12" x14ac:dyDescent="0.45">
      <c r="A22" s="106"/>
      <c r="B22" s="662"/>
      <c r="C22" s="628"/>
      <c r="D22" s="659"/>
      <c r="E22" s="553"/>
      <c r="F22" s="656"/>
      <c r="G22" s="252" t="str">
        <f>IF('８-2'!I36&lt;&gt;"",'８-2'!I36,"")</f>
        <v/>
      </c>
      <c r="H22" s="261" t="str">
        <f>IF('８-2'!J36&lt;&gt;"",'８-2'!J36,"")</f>
        <v/>
      </c>
      <c r="I22" s="243" t="str">
        <f>IF('８-2'!K36&lt;&gt;"",'８-2'!K36,"")</f>
        <v/>
      </c>
      <c r="J22" s="261" t="str">
        <f>IF('８-2'!L36&lt;&gt;"",'８-2'!L36,"")</f>
        <v/>
      </c>
      <c r="K22" s="243" t="str">
        <f>IF('８-2'!M36&lt;&gt;"",'８-2'!M36,"")</f>
        <v/>
      </c>
    </row>
    <row r="23" spans="1:12" x14ac:dyDescent="0.45">
      <c r="A23" s="106"/>
      <c r="B23" s="662"/>
      <c r="C23" s="628"/>
      <c r="D23" s="659"/>
      <c r="E23" s="553"/>
      <c r="F23" s="656"/>
      <c r="G23" s="252" t="str">
        <f>IF('８-2'!I37&lt;&gt;"",'８-2'!I37,"")</f>
        <v/>
      </c>
      <c r="H23" s="261" t="str">
        <f>IF('８-2'!J37&lt;&gt;"",'８-2'!J37,"")</f>
        <v/>
      </c>
      <c r="I23" s="243" t="str">
        <f>IF('８-2'!K37&lt;&gt;"",'８-2'!K37,"")</f>
        <v/>
      </c>
      <c r="J23" s="261" t="str">
        <f>IF('８-2'!L37&lt;&gt;"",'８-2'!L37,"")</f>
        <v/>
      </c>
      <c r="K23" s="243" t="str">
        <f>IF('８-2'!M37&lt;&gt;"",'８-2'!M37,"")</f>
        <v/>
      </c>
    </row>
    <row r="24" spans="1:12" x14ac:dyDescent="0.45">
      <c r="A24" s="106"/>
      <c r="B24" s="662"/>
      <c r="C24" s="628"/>
      <c r="D24" s="659"/>
      <c r="E24" s="553"/>
      <c r="F24" s="656"/>
      <c r="G24" s="252" t="str">
        <f>IF('８-2'!I38&lt;&gt;"",'８-2'!I38,"")</f>
        <v/>
      </c>
      <c r="H24" s="261" t="str">
        <f>IF('８-2'!J38&lt;&gt;"",'８-2'!J38,"")</f>
        <v/>
      </c>
      <c r="I24" s="243" t="str">
        <f>IF('８-2'!K38&lt;&gt;"",'８-2'!K38,"")</f>
        <v/>
      </c>
      <c r="J24" s="261" t="str">
        <f>IF('８-2'!L38&lt;&gt;"",'８-2'!L38,"")</f>
        <v/>
      </c>
      <c r="K24" s="243" t="str">
        <f>IF('８-2'!M38&lt;&gt;"",'８-2'!M38,"")</f>
        <v/>
      </c>
    </row>
    <row r="25" spans="1:12" x14ac:dyDescent="0.45">
      <c r="A25" s="106"/>
      <c r="B25" s="662"/>
      <c r="C25" s="628"/>
      <c r="D25" s="659"/>
      <c r="E25" s="553"/>
      <c r="F25" s="656"/>
      <c r="G25" s="252" t="str">
        <f>IF('８-2'!I39&lt;&gt;"",'８-2'!I39,"")</f>
        <v/>
      </c>
      <c r="H25" s="261" t="str">
        <f>IF('８-2'!J39&lt;&gt;"",'８-2'!J39,"")</f>
        <v/>
      </c>
      <c r="I25" s="243" t="str">
        <f>IF('８-2'!K39&lt;&gt;"",'８-2'!K39,"")</f>
        <v/>
      </c>
      <c r="J25" s="261" t="str">
        <f>IF('８-2'!L39&lt;&gt;"",'８-2'!L39,"")</f>
        <v/>
      </c>
      <c r="K25" s="243" t="str">
        <f>IF('８-2'!M39&lt;&gt;"",'８-2'!M39,"")</f>
        <v/>
      </c>
    </row>
    <row r="26" spans="1:12" x14ac:dyDescent="0.45">
      <c r="A26" s="106"/>
      <c r="B26" s="662"/>
      <c r="C26" s="628"/>
      <c r="D26" s="659"/>
      <c r="E26" s="553"/>
      <c r="F26" s="656"/>
      <c r="G26" s="252" t="str">
        <f>IF('８-2'!I40&lt;&gt;"",'８-2'!I40,"")</f>
        <v/>
      </c>
      <c r="H26" s="261" t="str">
        <f>IF('８-2'!J40&lt;&gt;"",'８-2'!J40,"")</f>
        <v/>
      </c>
      <c r="I26" s="243" t="str">
        <f>IF('８-2'!K40&lt;&gt;"",'８-2'!K40,"")</f>
        <v/>
      </c>
      <c r="J26" s="261" t="str">
        <f>IF('８-2'!L40&lt;&gt;"",'８-2'!L40,"")</f>
        <v/>
      </c>
      <c r="K26" s="243" t="str">
        <f>IF('８-2'!M40&lt;&gt;"",'８-2'!M40,"")</f>
        <v/>
      </c>
    </row>
    <row r="27" spans="1:12" x14ac:dyDescent="0.45">
      <c r="A27" s="106"/>
      <c r="B27" s="662"/>
      <c r="C27" s="628"/>
      <c r="D27" s="659"/>
      <c r="E27" s="553"/>
      <c r="F27" s="656"/>
      <c r="G27" s="252" t="str">
        <f>IF('８-2'!I41&lt;&gt;"",'８-2'!I41,"")</f>
        <v/>
      </c>
      <c r="H27" s="261" t="str">
        <f>IF('８-2'!J41&lt;&gt;"",'８-2'!J41,"")</f>
        <v/>
      </c>
      <c r="I27" s="243" t="str">
        <f>IF('８-2'!K41&lt;&gt;"",'８-2'!K41,"")</f>
        <v/>
      </c>
      <c r="J27" s="261" t="str">
        <f>IF('８-2'!L41&lt;&gt;"",'８-2'!L41,"")</f>
        <v/>
      </c>
      <c r="K27" s="243" t="str">
        <f>IF('８-2'!M41&lt;&gt;"",'８-2'!M41,"")</f>
        <v/>
      </c>
    </row>
    <row r="28" spans="1:12" x14ac:dyDescent="0.45">
      <c r="A28" s="106"/>
      <c r="B28" s="662"/>
      <c r="C28" s="628"/>
      <c r="D28" s="659"/>
      <c r="E28" s="553"/>
      <c r="F28" s="656"/>
      <c r="G28" s="252" t="str">
        <f>IF('８-2'!I42&lt;&gt;"",'８-2'!I42,"")</f>
        <v/>
      </c>
      <c r="H28" s="261" t="str">
        <f>IF('８-2'!J42&lt;&gt;"",'８-2'!J42,"")</f>
        <v/>
      </c>
      <c r="I28" s="243" t="str">
        <f>IF('８-2'!K42&lt;&gt;"",'８-2'!K42,"")</f>
        <v/>
      </c>
      <c r="J28" s="261" t="str">
        <f>IF('８-2'!L42&lt;&gt;"",'８-2'!L42,"")</f>
        <v/>
      </c>
      <c r="K28" s="243" t="str">
        <f>IF('８-2'!M42&lt;&gt;"",'８-2'!M42,"")</f>
        <v/>
      </c>
    </row>
    <row r="29" spans="1:12" x14ac:dyDescent="0.45">
      <c r="A29" s="106"/>
      <c r="B29" s="662"/>
      <c r="C29" s="628"/>
      <c r="D29" s="659"/>
      <c r="E29" s="553"/>
      <c r="F29" s="656"/>
      <c r="G29" s="252" t="str">
        <f>IF('８-2'!I43&lt;&gt;"",'８-2'!I43,"")</f>
        <v/>
      </c>
      <c r="H29" s="261" t="str">
        <f>IF('８-2'!J43&lt;&gt;"",'８-2'!J43,"")</f>
        <v/>
      </c>
      <c r="I29" s="243" t="str">
        <f>IF('８-2'!K43&lt;&gt;"",'８-2'!K43,"")</f>
        <v/>
      </c>
      <c r="J29" s="261" t="str">
        <f>IF('８-2'!L43&lt;&gt;"",'８-2'!L43,"")</f>
        <v/>
      </c>
      <c r="K29" s="243" t="str">
        <f>IF('８-2'!M43&lt;&gt;"",'８-2'!M43,"")</f>
        <v/>
      </c>
    </row>
    <row r="30" spans="1:12" x14ac:dyDescent="0.45">
      <c r="A30" s="106"/>
      <c r="B30" s="662"/>
      <c r="C30" s="628"/>
      <c r="D30" s="659"/>
      <c r="E30" s="553"/>
      <c r="F30" s="656"/>
      <c r="G30" s="252" t="str">
        <f>IF('８-2'!I44&lt;&gt;"",'８-2'!I44,"")</f>
        <v/>
      </c>
      <c r="H30" s="261" t="str">
        <f>IF('８-2'!J44&lt;&gt;"",'８-2'!J44,"")</f>
        <v/>
      </c>
      <c r="I30" s="243" t="str">
        <f>IF('８-2'!K44&lt;&gt;"",'８-2'!K44,"")</f>
        <v/>
      </c>
      <c r="J30" s="261" t="str">
        <f>IF('８-2'!L44&lt;&gt;"",'８-2'!L44,"")</f>
        <v/>
      </c>
      <c r="K30" s="243" t="str">
        <f>IF('８-2'!M44&lt;&gt;"",'８-2'!M44,"")</f>
        <v/>
      </c>
    </row>
    <row r="31" spans="1:12" x14ac:dyDescent="0.45">
      <c r="A31" s="106"/>
      <c r="B31" s="662"/>
      <c r="C31" s="628"/>
      <c r="D31" s="659"/>
      <c r="E31" s="553"/>
      <c r="F31" s="656"/>
      <c r="G31" s="252" t="str">
        <f>IF('８-2'!I45&lt;&gt;"",'８-2'!I45,"")</f>
        <v/>
      </c>
      <c r="H31" s="261" t="str">
        <f>IF('８-2'!J45&lt;&gt;"",'８-2'!J45,"")</f>
        <v/>
      </c>
      <c r="I31" s="243" t="str">
        <f>IF('８-2'!K45&lt;&gt;"",'８-2'!K45,"")</f>
        <v/>
      </c>
      <c r="J31" s="261" t="str">
        <f>IF('８-2'!L45&lt;&gt;"",'８-2'!L45,"")</f>
        <v/>
      </c>
      <c r="K31" s="243" t="str">
        <f>IF('８-2'!M45&lt;&gt;"",'８-2'!M45,"")</f>
        <v/>
      </c>
    </row>
    <row r="32" spans="1:12" x14ac:dyDescent="0.45">
      <c r="A32" s="106"/>
      <c r="B32" s="662"/>
      <c r="C32" s="628"/>
      <c r="D32" s="659"/>
      <c r="E32" s="553"/>
      <c r="F32" s="656"/>
      <c r="G32" s="252" t="str">
        <f>IF('８-2'!I46&lt;&gt;"",'８-2'!I46,"")</f>
        <v/>
      </c>
      <c r="H32" s="261" t="str">
        <f>IF('８-2'!J46&lt;&gt;"",'８-2'!J46,"")</f>
        <v/>
      </c>
      <c r="I32" s="243" t="str">
        <f>IF('８-2'!K46&lt;&gt;"",'８-2'!K46,"")</f>
        <v/>
      </c>
      <c r="J32" s="261" t="str">
        <f>IF('８-2'!L46&lt;&gt;"",'８-2'!L46,"")</f>
        <v/>
      </c>
      <c r="K32" s="243" t="str">
        <f>IF('８-2'!M46&lt;&gt;"",'８-2'!M46,"")</f>
        <v/>
      </c>
    </row>
    <row r="33" spans="1:11" x14ac:dyDescent="0.45">
      <c r="A33" s="106"/>
      <c r="B33" s="662"/>
      <c r="C33" s="628"/>
      <c r="D33" s="659"/>
      <c r="E33" s="553"/>
      <c r="F33" s="656"/>
      <c r="G33" s="252" t="str">
        <f>IF('８-2'!I47&lt;&gt;"",'８-2'!I47,"")</f>
        <v/>
      </c>
      <c r="H33" s="261" t="str">
        <f>IF('８-2'!J47&lt;&gt;"",'８-2'!J47,"")</f>
        <v/>
      </c>
      <c r="I33" s="243" t="str">
        <f>IF('８-2'!K47&lt;&gt;"",'８-2'!K47,"")</f>
        <v/>
      </c>
      <c r="J33" s="261" t="str">
        <f>IF('８-2'!L47&lt;&gt;"",'８-2'!L47,"")</f>
        <v/>
      </c>
      <c r="K33" s="243" t="str">
        <f>IF('８-2'!M47&lt;&gt;"",'８-2'!M47,"")</f>
        <v/>
      </c>
    </row>
    <row r="34" spans="1:11" x14ac:dyDescent="0.45">
      <c r="A34" s="106"/>
      <c r="B34" s="662"/>
      <c r="C34" s="628"/>
      <c r="D34" s="659"/>
      <c r="E34" s="553"/>
      <c r="F34" s="656"/>
      <c r="G34" s="252" t="str">
        <f>IF('８-2'!I48&lt;&gt;"",'８-2'!I48,"")</f>
        <v/>
      </c>
      <c r="H34" s="261" t="str">
        <f>IF('８-2'!J48&lt;&gt;"",'８-2'!J48,"")</f>
        <v/>
      </c>
      <c r="I34" s="243" t="str">
        <f>IF('８-2'!K48&lt;&gt;"",'８-2'!K48,"")</f>
        <v/>
      </c>
      <c r="J34" s="261" t="str">
        <f>IF('８-2'!L48&lt;&gt;"",'８-2'!L48,"")</f>
        <v/>
      </c>
      <c r="K34" s="243" t="str">
        <f>IF('８-2'!M48&lt;&gt;"",'８-2'!M48,"")</f>
        <v/>
      </c>
    </row>
    <row r="35" spans="1:11" x14ac:dyDescent="0.45">
      <c r="A35" s="106"/>
      <c r="B35" s="662"/>
      <c r="C35" s="628"/>
      <c r="D35" s="659"/>
      <c r="E35" s="553"/>
      <c r="F35" s="656"/>
      <c r="G35" s="252" t="str">
        <f>IF('８-2'!I49&lt;&gt;"",'８-2'!I49,"")</f>
        <v/>
      </c>
      <c r="H35" s="261" t="str">
        <f>IF('８-2'!J49&lt;&gt;"",'８-2'!J49,"")</f>
        <v/>
      </c>
      <c r="I35" s="243" t="str">
        <f>IF('８-2'!K49&lt;&gt;"",'８-2'!K49,"")</f>
        <v/>
      </c>
      <c r="J35" s="261" t="str">
        <f>IF('８-2'!L49&lt;&gt;"",'８-2'!L49,"")</f>
        <v/>
      </c>
      <c r="K35" s="243" t="str">
        <f>IF('８-2'!M49&lt;&gt;"",'８-2'!M49,"")</f>
        <v/>
      </c>
    </row>
    <row r="36" spans="1:11" x14ac:dyDescent="0.45">
      <c r="A36" s="106"/>
      <c r="B36" s="662"/>
      <c r="C36" s="628"/>
      <c r="D36" s="659"/>
      <c r="E36" s="553"/>
      <c r="F36" s="656"/>
      <c r="G36" s="252" t="str">
        <f>IF('８-2'!I50&lt;&gt;"",'８-2'!I50,"")</f>
        <v/>
      </c>
      <c r="H36" s="261" t="str">
        <f>IF('８-2'!J50&lt;&gt;"",'８-2'!J50,"")</f>
        <v/>
      </c>
      <c r="I36" s="243" t="str">
        <f>IF('８-2'!K50&lt;&gt;"",'８-2'!K50,"")</f>
        <v/>
      </c>
      <c r="J36" s="261" t="str">
        <f>IF('８-2'!L50&lt;&gt;"",'８-2'!L50,"")</f>
        <v/>
      </c>
      <c r="K36" s="243" t="str">
        <f>IF('８-2'!M50&lt;&gt;"",'８-2'!M50,"")</f>
        <v/>
      </c>
    </row>
    <row r="37" spans="1:11" x14ac:dyDescent="0.45">
      <c r="A37" s="106"/>
      <c r="B37" s="662"/>
      <c r="C37" s="628"/>
      <c r="D37" s="659"/>
      <c r="E37" s="553"/>
      <c r="F37" s="656"/>
      <c r="G37" s="252" t="str">
        <f>IF('８-2'!I51&lt;&gt;"",'８-2'!I51,"")</f>
        <v/>
      </c>
      <c r="H37" s="261" t="str">
        <f>IF('８-2'!J51&lt;&gt;"",'８-2'!J51,"")</f>
        <v/>
      </c>
      <c r="I37" s="243" t="str">
        <f>IF('８-2'!K51&lt;&gt;"",'８-2'!K51,"")</f>
        <v/>
      </c>
      <c r="J37" s="261" t="str">
        <f>IF('８-2'!L51&lt;&gt;"",'８-2'!L51,"")</f>
        <v/>
      </c>
      <c r="K37" s="243" t="str">
        <f>IF('８-2'!M51&lt;&gt;"",'８-2'!M51,"")</f>
        <v/>
      </c>
    </row>
    <row r="38" spans="1:11" ht="15.6" thickBot="1" x14ac:dyDescent="0.5">
      <c r="A38" s="106"/>
      <c r="B38" s="590"/>
      <c r="C38" s="629"/>
      <c r="D38" s="660"/>
      <c r="E38" s="554"/>
      <c r="F38" s="657"/>
      <c r="G38" s="254" t="str">
        <f>IF('８-2'!I52&lt;&gt;"",'８-2'!I52,"")</f>
        <v/>
      </c>
      <c r="H38" s="264" t="str">
        <f>IF('８-2'!J52&lt;&gt;"",'８-2'!J52,"")</f>
        <v/>
      </c>
      <c r="I38" s="247" t="str">
        <f>IF('８-2'!K52&lt;&gt;"",'８-2'!K52,"")</f>
        <v/>
      </c>
      <c r="J38" s="264" t="str">
        <f>IF('８-2'!L52&lt;&gt;"",'８-2'!L52,"")</f>
        <v/>
      </c>
      <c r="K38" s="247" t="str">
        <f>IF('８-2'!M52&lt;&gt;"",'８-2'!M52,"")</f>
        <v/>
      </c>
    </row>
    <row r="39" spans="1:11" x14ac:dyDescent="0.45">
      <c r="A39" s="106"/>
      <c r="B39" s="661" t="str">
        <f>IF(C39&lt;&gt;"",2,"")</f>
        <v/>
      </c>
      <c r="C39" s="627" t="str">
        <f>IF('1'!D14&lt;&gt;"",'1'!D14,"")</f>
        <v/>
      </c>
      <c r="D39" s="658" t="str">
        <f>IF('3'!G23="[選択]","","【A】"&amp;'3'!G23&amp;"（"&amp;'3'!H24&amp;"）"&amp;CHAR(10))&amp;IF('3'!I23="[選択]","","【B】"&amp;'3'!I23&amp;"（"&amp;'3'!J24&amp;"）"&amp;CHAR(10))&amp;IF('3'!K23="実施済","【C】"&amp;'3'!K23&amp;"（"&amp;'3'!L24&amp;"）"&amp;CHAR(10),"")&amp;IF('3'!M23="実施済み","【D】"&amp;'3'!M23&amp;"（"&amp;'3'!N24&amp;"）"&amp;CHAR(10),"")</f>
        <v/>
      </c>
      <c r="E39" s="552" t="str">
        <f>IF('4'!G24="[選択]","","【a】"&amp;'4'!G24&amp;"（"&amp;'4'!H25&amp;"）"&amp;CHAR(10))&amp;IF('4'!I24="[選択]","","【b】"&amp;'4'!I24&amp;"（"&amp;'4'!J25&amp;"）"&amp;CHAR(10))&amp;IF('4'!K24="[選択]","","【c】"&amp;'4'!K24&amp;"（"&amp;'4'!L25&amp;"）"&amp;CHAR(10))&amp;IF('4'!M24="[選択]","","【d】"&amp;'4'!M24&amp;"（"&amp;'4'!N25&amp;"）"&amp;CHAR(10))&amp;IF('4'!O24="[選択]","","【e】"&amp;'4'!O24&amp;"（"&amp;'4'!P25&amp;"）"&amp;CHAR(10))&amp;IF('4'!Q24="[選択]","","【f】"&amp;'4'!Q24&amp;"（"&amp;'4'!R25&amp;"）"&amp;CHAR(10))&amp;IF('4'!S24="[選択]","","【g】"&amp;'4'!S24&amp;"（"&amp;'4'!T25&amp;"）"&amp;CHAR(10))&amp;IF('4'!U24="[選択]","","【h】"&amp;'4'!U24&amp;"（"&amp;'4'!V25&amp;"）")</f>
        <v/>
      </c>
      <c r="F39" s="655" t="str">
        <f>'4'!X24</f>
        <v>[選択]</v>
      </c>
      <c r="G39" s="250" t="str">
        <f>IF('８-2'!I53&lt;&gt;"",'８-2'!I53,"")</f>
        <v/>
      </c>
      <c r="H39" s="260" t="str">
        <f>IF('８-2'!J53&lt;&gt;"",'８-2'!J53,"")</f>
        <v/>
      </c>
      <c r="I39" s="236" t="str">
        <f>IF('８-2'!K53&lt;&gt;"",'８-2'!K53,"")</f>
        <v/>
      </c>
      <c r="J39" s="251" t="str">
        <f>IF('８-2'!L53&lt;&gt;"",'８-2'!L53,"")</f>
        <v/>
      </c>
      <c r="K39" s="236" t="str">
        <f>IF('８-2'!M53&lt;&gt;"",'８-2'!M53,"")</f>
        <v/>
      </c>
    </row>
    <row r="40" spans="1:11" x14ac:dyDescent="0.45">
      <c r="A40" s="106"/>
      <c r="B40" s="662"/>
      <c r="C40" s="628"/>
      <c r="D40" s="659"/>
      <c r="E40" s="553"/>
      <c r="F40" s="656"/>
      <c r="G40" s="252" t="str">
        <f>IF('８-2'!I54&lt;&gt;"",'８-2'!I54,"")</f>
        <v/>
      </c>
      <c r="H40" s="261" t="str">
        <f>IF('８-2'!J54&lt;&gt;"",'８-2'!J54,"")</f>
        <v/>
      </c>
      <c r="I40" s="243" t="str">
        <f>IF('８-2'!K54&lt;&gt;"",'８-2'!K54,"")</f>
        <v/>
      </c>
      <c r="J40" s="253" t="str">
        <f>IF('８-2'!L54&lt;&gt;"",'８-2'!L54,"")</f>
        <v/>
      </c>
      <c r="K40" s="243" t="str">
        <f>IF('８-2'!M54&lt;&gt;"",'８-2'!M54,"")</f>
        <v/>
      </c>
    </row>
    <row r="41" spans="1:11" x14ac:dyDescent="0.45">
      <c r="A41" s="106"/>
      <c r="B41" s="662"/>
      <c r="C41" s="628"/>
      <c r="D41" s="659"/>
      <c r="E41" s="553"/>
      <c r="F41" s="656"/>
      <c r="G41" s="252" t="str">
        <f>IF('８-2'!I55&lt;&gt;"",'８-2'!I55,"")</f>
        <v/>
      </c>
      <c r="H41" s="261" t="str">
        <f>IF('８-2'!J55&lt;&gt;"",'８-2'!J55,"")</f>
        <v/>
      </c>
      <c r="I41" s="243" t="str">
        <f>IF('８-2'!K55&lt;&gt;"",'８-2'!K55,"")</f>
        <v/>
      </c>
      <c r="J41" s="253" t="str">
        <f>IF('８-2'!L55&lt;&gt;"",'８-2'!L55,"")</f>
        <v/>
      </c>
      <c r="K41" s="243" t="str">
        <f>IF('８-2'!M55&lt;&gt;"",'８-2'!M55,"")</f>
        <v/>
      </c>
    </row>
    <row r="42" spans="1:11" x14ac:dyDescent="0.45">
      <c r="A42" s="106"/>
      <c r="B42" s="662"/>
      <c r="C42" s="628"/>
      <c r="D42" s="659"/>
      <c r="E42" s="553"/>
      <c r="F42" s="656"/>
      <c r="G42" s="252" t="str">
        <f>IF('８-2'!I56&lt;&gt;"",'８-2'!I56,"")</f>
        <v/>
      </c>
      <c r="H42" s="261" t="str">
        <f>IF('８-2'!J56&lt;&gt;"",'８-2'!J56,"")</f>
        <v/>
      </c>
      <c r="I42" s="243" t="str">
        <f>IF('８-2'!K56&lt;&gt;"",'８-2'!K56,"")</f>
        <v/>
      </c>
      <c r="J42" s="253" t="str">
        <f>IF('８-2'!L56&lt;&gt;"",'８-2'!L56,"")</f>
        <v/>
      </c>
      <c r="K42" s="243" t="str">
        <f>IF('８-2'!M56&lt;&gt;"",'８-2'!M56,"")</f>
        <v/>
      </c>
    </row>
    <row r="43" spans="1:11" x14ac:dyDescent="0.45">
      <c r="A43" s="106"/>
      <c r="B43" s="662"/>
      <c r="C43" s="628"/>
      <c r="D43" s="659"/>
      <c r="E43" s="553"/>
      <c r="F43" s="656"/>
      <c r="G43" s="252" t="str">
        <f>IF('８-2'!I57&lt;&gt;"",'８-2'!I57,"")</f>
        <v/>
      </c>
      <c r="H43" s="261" t="str">
        <f>IF('８-2'!J57&lt;&gt;"",'８-2'!J57,"")</f>
        <v/>
      </c>
      <c r="I43" s="243" t="str">
        <f>IF('８-2'!K57&lt;&gt;"",'８-2'!K57,"")</f>
        <v/>
      </c>
      <c r="J43" s="253" t="str">
        <f>IF('８-2'!L57&lt;&gt;"",'８-2'!L57,"")</f>
        <v/>
      </c>
      <c r="K43" s="243" t="str">
        <f>IF('８-2'!M57&lt;&gt;"",'８-2'!M57,"")</f>
        <v/>
      </c>
    </row>
    <row r="44" spans="1:11" x14ac:dyDescent="0.45">
      <c r="A44" s="106"/>
      <c r="B44" s="662"/>
      <c r="C44" s="628"/>
      <c r="D44" s="659"/>
      <c r="E44" s="553"/>
      <c r="F44" s="656"/>
      <c r="G44" s="252" t="str">
        <f>IF('８-2'!I58&lt;&gt;"",'８-2'!I58,"")</f>
        <v/>
      </c>
      <c r="H44" s="261" t="str">
        <f>IF('８-2'!J58&lt;&gt;"",'８-2'!J58,"")</f>
        <v/>
      </c>
      <c r="I44" s="243" t="str">
        <f>IF('８-2'!K58&lt;&gt;"",'８-2'!K58,"")</f>
        <v/>
      </c>
      <c r="J44" s="253" t="str">
        <f>IF('８-2'!L58&lt;&gt;"",'８-2'!L58,"")</f>
        <v/>
      </c>
      <c r="K44" s="243" t="str">
        <f>IF('８-2'!M58&lt;&gt;"",'８-2'!M58,"")</f>
        <v/>
      </c>
    </row>
    <row r="45" spans="1:11" x14ac:dyDescent="0.45">
      <c r="A45" s="106"/>
      <c r="B45" s="662"/>
      <c r="C45" s="628"/>
      <c r="D45" s="659"/>
      <c r="E45" s="553"/>
      <c r="F45" s="656"/>
      <c r="G45" s="252" t="str">
        <f>IF('８-2'!I59&lt;&gt;"",'８-2'!I59,"")</f>
        <v/>
      </c>
      <c r="H45" s="261" t="str">
        <f>IF('８-2'!J59&lt;&gt;"",'８-2'!J59,"")</f>
        <v/>
      </c>
      <c r="I45" s="243" t="str">
        <f>IF('８-2'!K59&lt;&gt;"",'８-2'!K59,"")</f>
        <v/>
      </c>
      <c r="J45" s="253" t="str">
        <f>IF('８-2'!L59&lt;&gt;"",'８-2'!L59,"")</f>
        <v/>
      </c>
      <c r="K45" s="243" t="str">
        <f>IF('８-2'!M59&lt;&gt;"",'８-2'!M59,"")</f>
        <v/>
      </c>
    </row>
    <row r="46" spans="1:11" x14ac:dyDescent="0.45">
      <c r="A46" s="106"/>
      <c r="B46" s="662"/>
      <c r="C46" s="628"/>
      <c r="D46" s="659"/>
      <c r="E46" s="553"/>
      <c r="F46" s="656"/>
      <c r="G46" s="252" t="str">
        <f>IF('８-2'!I60&lt;&gt;"",'８-2'!I60,"")</f>
        <v/>
      </c>
      <c r="H46" s="261" t="str">
        <f>IF('８-2'!J60&lt;&gt;"",'８-2'!J60,"")</f>
        <v/>
      </c>
      <c r="I46" s="243" t="str">
        <f>IF('８-2'!K60&lt;&gt;"",'８-2'!K60,"")</f>
        <v/>
      </c>
      <c r="J46" s="253" t="str">
        <f>IF('８-2'!L60&lt;&gt;"",'８-2'!L60,"")</f>
        <v/>
      </c>
      <c r="K46" s="243" t="str">
        <f>IF('８-2'!M60&lt;&gt;"",'８-2'!M60,"")</f>
        <v/>
      </c>
    </row>
    <row r="47" spans="1:11" x14ac:dyDescent="0.45">
      <c r="A47" s="106"/>
      <c r="B47" s="662"/>
      <c r="C47" s="628"/>
      <c r="D47" s="659"/>
      <c r="E47" s="553"/>
      <c r="F47" s="656"/>
      <c r="G47" s="252" t="str">
        <f>IF('８-2'!I61&lt;&gt;"",'８-2'!I61,"")</f>
        <v/>
      </c>
      <c r="H47" s="261" t="str">
        <f>IF('８-2'!J61&lt;&gt;"",'８-2'!J61,"")</f>
        <v/>
      </c>
      <c r="I47" s="243" t="str">
        <f>IF('８-2'!K61&lt;&gt;"",'８-2'!K61,"")</f>
        <v/>
      </c>
      <c r="J47" s="253" t="str">
        <f>IF('８-2'!L61&lt;&gt;"",'８-2'!L61,"")</f>
        <v/>
      </c>
      <c r="K47" s="243" t="str">
        <f>IF('８-2'!M61&lt;&gt;"",'８-2'!M61,"")</f>
        <v/>
      </c>
    </row>
    <row r="48" spans="1:11" x14ac:dyDescent="0.45">
      <c r="A48" s="106"/>
      <c r="B48" s="662"/>
      <c r="C48" s="628"/>
      <c r="D48" s="659"/>
      <c r="E48" s="553"/>
      <c r="F48" s="656"/>
      <c r="G48" s="252" t="str">
        <f>IF('８-2'!I62&lt;&gt;"",'８-2'!I62,"")</f>
        <v/>
      </c>
      <c r="H48" s="261" t="str">
        <f>IF('８-2'!J62&lt;&gt;"",'８-2'!J62,"")</f>
        <v/>
      </c>
      <c r="I48" s="243" t="str">
        <f>IF('８-2'!K62&lt;&gt;"",'８-2'!K62,"")</f>
        <v/>
      </c>
      <c r="J48" s="253" t="str">
        <f>IF('８-2'!L62&lt;&gt;"",'８-2'!L62,"")</f>
        <v/>
      </c>
      <c r="K48" s="243" t="str">
        <f>IF('８-2'!M62&lt;&gt;"",'８-2'!M62,"")</f>
        <v/>
      </c>
    </row>
    <row r="49" spans="1:11" x14ac:dyDescent="0.45">
      <c r="A49" s="106"/>
      <c r="B49" s="662"/>
      <c r="C49" s="628"/>
      <c r="D49" s="659"/>
      <c r="E49" s="553"/>
      <c r="F49" s="656"/>
      <c r="G49" s="252" t="str">
        <f>IF('８-2'!I63&lt;&gt;"",'８-2'!I63,"")</f>
        <v/>
      </c>
      <c r="H49" s="261" t="str">
        <f>IF('８-2'!J63&lt;&gt;"",'８-2'!J63,"")</f>
        <v/>
      </c>
      <c r="I49" s="243" t="str">
        <f>IF('８-2'!K63&lt;&gt;"",'８-2'!K63,"")</f>
        <v/>
      </c>
      <c r="J49" s="253" t="str">
        <f>IF('８-2'!L63&lt;&gt;"",'８-2'!L63,"")</f>
        <v/>
      </c>
      <c r="K49" s="243" t="str">
        <f>IF('８-2'!M63&lt;&gt;"",'８-2'!M63,"")</f>
        <v/>
      </c>
    </row>
    <row r="50" spans="1:11" x14ac:dyDescent="0.45">
      <c r="A50" s="106"/>
      <c r="B50" s="662"/>
      <c r="C50" s="628"/>
      <c r="D50" s="659"/>
      <c r="E50" s="553"/>
      <c r="F50" s="656"/>
      <c r="G50" s="252" t="str">
        <f>IF('８-2'!I64&lt;&gt;"",'８-2'!I64,"")</f>
        <v/>
      </c>
      <c r="H50" s="261" t="str">
        <f>IF('８-2'!J64&lt;&gt;"",'８-2'!J64,"")</f>
        <v/>
      </c>
      <c r="I50" s="243" t="str">
        <f>IF('８-2'!K64&lt;&gt;"",'８-2'!K64,"")</f>
        <v/>
      </c>
      <c r="J50" s="253" t="str">
        <f>IF('８-2'!L64&lt;&gt;"",'８-2'!L64,"")</f>
        <v/>
      </c>
      <c r="K50" s="243" t="str">
        <f>IF('８-2'!M64&lt;&gt;"",'８-2'!M64,"")</f>
        <v/>
      </c>
    </row>
    <row r="51" spans="1:11" x14ac:dyDescent="0.45">
      <c r="A51" s="106"/>
      <c r="B51" s="662"/>
      <c r="C51" s="628"/>
      <c r="D51" s="659"/>
      <c r="E51" s="553"/>
      <c r="F51" s="656"/>
      <c r="G51" s="252" t="str">
        <f>IF('８-2'!I65&lt;&gt;"",'８-2'!I65,"")</f>
        <v/>
      </c>
      <c r="H51" s="261" t="str">
        <f>IF('８-2'!J65&lt;&gt;"",'８-2'!J65,"")</f>
        <v/>
      </c>
      <c r="I51" s="243" t="str">
        <f>IF('８-2'!K65&lt;&gt;"",'８-2'!K65,"")</f>
        <v/>
      </c>
      <c r="J51" s="253" t="str">
        <f>IF('８-2'!L65&lt;&gt;"",'８-2'!L65,"")</f>
        <v/>
      </c>
      <c r="K51" s="243" t="str">
        <f>IF('８-2'!M65&lt;&gt;"",'８-2'!M65,"")</f>
        <v/>
      </c>
    </row>
    <row r="52" spans="1:11" x14ac:dyDescent="0.45">
      <c r="A52" s="106"/>
      <c r="B52" s="662"/>
      <c r="C52" s="628"/>
      <c r="D52" s="659"/>
      <c r="E52" s="553"/>
      <c r="F52" s="656"/>
      <c r="G52" s="252" t="str">
        <f>IF('８-2'!I66&lt;&gt;"",'８-2'!I66,"")</f>
        <v/>
      </c>
      <c r="H52" s="261" t="str">
        <f>IF('８-2'!J66&lt;&gt;"",'８-2'!J66,"")</f>
        <v/>
      </c>
      <c r="I52" s="243" t="str">
        <f>IF('８-2'!K66&lt;&gt;"",'８-2'!K66,"")</f>
        <v/>
      </c>
      <c r="J52" s="253" t="str">
        <f>IF('８-2'!L66&lt;&gt;"",'８-2'!L66,"")</f>
        <v/>
      </c>
      <c r="K52" s="243" t="str">
        <f>IF('８-2'!M66&lt;&gt;"",'８-2'!M66,"")</f>
        <v/>
      </c>
    </row>
    <row r="53" spans="1:11" x14ac:dyDescent="0.45">
      <c r="A53" s="106"/>
      <c r="B53" s="662"/>
      <c r="C53" s="628"/>
      <c r="D53" s="659"/>
      <c r="E53" s="553"/>
      <c r="F53" s="656"/>
      <c r="G53" s="252" t="str">
        <f>IF('８-2'!I67&lt;&gt;"",'８-2'!I67,"")</f>
        <v/>
      </c>
      <c r="H53" s="261" t="str">
        <f>IF('８-2'!J67&lt;&gt;"",'８-2'!J67,"")</f>
        <v/>
      </c>
      <c r="I53" s="243" t="str">
        <f>IF('８-2'!K67&lt;&gt;"",'８-2'!K67,"")</f>
        <v/>
      </c>
      <c r="J53" s="253" t="str">
        <f>IF('８-2'!L67&lt;&gt;"",'８-2'!L67,"")</f>
        <v/>
      </c>
      <c r="K53" s="243" t="str">
        <f>IF('８-2'!M67&lt;&gt;"",'８-2'!M67,"")</f>
        <v/>
      </c>
    </row>
    <row r="54" spans="1:11" x14ac:dyDescent="0.45">
      <c r="A54" s="106"/>
      <c r="B54" s="662"/>
      <c r="C54" s="628"/>
      <c r="D54" s="659"/>
      <c r="E54" s="553"/>
      <c r="F54" s="656"/>
      <c r="G54" s="252" t="str">
        <f>IF('８-2'!I68&lt;&gt;"",'８-2'!I68,"")</f>
        <v/>
      </c>
      <c r="H54" s="261" t="str">
        <f>IF('８-2'!J68&lt;&gt;"",'８-2'!J68,"")</f>
        <v/>
      </c>
      <c r="I54" s="243" t="str">
        <f>IF('８-2'!K68&lt;&gt;"",'８-2'!K68,"")</f>
        <v/>
      </c>
      <c r="J54" s="253" t="str">
        <f>IF('８-2'!L68&lt;&gt;"",'８-2'!L68,"")</f>
        <v/>
      </c>
      <c r="K54" s="243" t="str">
        <f>IF('８-2'!M68&lt;&gt;"",'８-2'!M68,"")</f>
        <v/>
      </c>
    </row>
    <row r="55" spans="1:11" x14ac:dyDescent="0.45">
      <c r="A55" s="106"/>
      <c r="B55" s="662"/>
      <c r="C55" s="628"/>
      <c r="D55" s="659"/>
      <c r="E55" s="553"/>
      <c r="F55" s="656"/>
      <c r="G55" s="252" t="str">
        <f>IF('８-2'!I69&lt;&gt;"",'８-2'!I69,"")</f>
        <v/>
      </c>
      <c r="H55" s="261" t="str">
        <f>IF('８-2'!J69&lt;&gt;"",'８-2'!J69,"")</f>
        <v/>
      </c>
      <c r="I55" s="243" t="str">
        <f>IF('８-2'!K69&lt;&gt;"",'８-2'!K69,"")</f>
        <v/>
      </c>
      <c r="J55" s="253" t="str">
        <f>IF('８-2'!L69&lt;&gt;"",'８-2'!L69,"")</f>
        <v/>
      </c>
      <c r="K55" s="243" t="str">
        <f>IF('８-2'!M69&lt;&gt;"",'８-2'!M69,"")</f>
        <v/>
      </c>
    </row>
    <row r="56" spans="1:11" x14ac:dyDescent="0.45">
      <c r="A56" s="106"/>
      <c r="B56" s="662"/>
      <c r="C56" s="628"/>
      <c r="D56" s="659"/>
      <c r="E56" s="553"/>
      <c r="F56" s="656"/>
      <c r="G56" s="252" t="str">
        <f>IF('８-2'!I70&lt;&gt;"",'８-2'!I70,"")</f>
        <v/>
      </c>
      <c r="H56" s="261" t="str">
        <f>IF('８-2'!J70&lt;&gt;"",'８-2'!J70,"")</f>
        <v/>
      </c>
      <c r="I56" s="243" t="str">
        <f>IF('８-2'!K70&lt;&gt;"",'８-2'!K70,"")</f>
        <v/>
      </c>
      <c r="J56" s="253" t="str">
        <f>IF('８-2'!L70&lt;&gt;"",'８-2'!L70,"")</f>
        <v/>
      </c>
      <c r="K56" s="243" t="str">
        <f>IF('８-2'!M70&lt;&gt;"",'８-2'!M70,"")</f>
        <v/>
      </c>
    </row>
    <row r="57" spans="1:11" x14ac:dyDescent="0.45">
      <c r="A57" s="106"/>
      <c r="B57" s="662"/>
      <c r="C57" s="628"/>
      <c r="D57" s="659"/>
      <c r="E57" s="553"/>
      <c r="F57" s="656"/>
      <c r="G57" s="252" t="str">
        <f>IF('８-2'!I71&lt;&gt;"",'８-2'!I71,"")</f>
        <v/>
      </c>
      <c r="H57" s="261" t="str">
        <f>IF('８-2'!J71&lt;&gt;"",'８-2'!J71,"")</f>
        <v/>
      </c>
      <c r="I57" s="243" t="str">
        <f>IF('８-2'!K71&lt;&gt;"",'８-2'!K71,"")</f>
        <v/>
      </c>
      <c r="J57" s="253" t="str">
        <f>IF('８-2'!L71&lt;&gt;"",'８-2'!L71,"")</f>
        <v/>
      </c>
      <c r="K57" s="243" t="str">
        <f>IF('８-2'!M71&lt;&gt;"",'８-2'!M71,"")</f>
        <v/>
      </c>
    </row>
    <row r="58" spans="1:11" x14ac:dyDescent="0.45">
      <c r="A58" s="106"/>
      <c r="B58" s="662"/>
      <c r="C58" s="628"/>
      <c r="D58" s="659"/>
      <c r="E58" s="553"/>
      <c r="F58" s="656"/>
      <c r="G58" s="252" t="str">
        <f>IF('８-2'!I72&lt;&gt;"",'８-2'!I72,"")</f>
        <v/>
      </c>
      <c r="H58" s="261" t="str">
        <f>IF('８-2'!J72&lt;&gt;"",'８-2'!J72,"")</f>
        <v/>
      </c>
      <c r="I58" s="243" t="str">
        <f>IF('８-2'!K72&lt;&gt;"",'８-2'!K72,"")</f>
        <v/>
      </c>
      <c r="J58" s="253" t="str">
        <f>IF('８-2'!L72&lt;&gt;"",'８-2'!L72,"")</f>
        <v/>
      </c>
      <c r="K58" s="243" t="str">
        <f>IF('８-2'!M72&lt;&gt;"",'８-2'!M72,"")</f>
        <v/>
      </c>
    </row>
    <row r="59" spans="1:11" x14ac:dyDescent="0.45">
      <c r="A59" s="106"/>
      <c r="B59" s="662"/>
      <c r="C59" s="628"/>
      <c r="D59" s="659"/>
      <c r="E59" s="553"/>
      <c r="F59" s="656"/>
      <c r="G59" s="252" t="str">
        <f>IF('８-2'!I73&lt;&gt;"",'８-2'!I73,"")</f>
        <v/>
      </c>
      <c r="H59" s="261" t="str">
        <f>IF('８-2'!J73&lt;&gt;"",'８-2'!J73,"")</f>
        <v/>
      </c>
      <c r="I59" s="243" t="str">
        <f>IF('８-2'!K73&lt;&gt;"",'８-2'!K73,"")</f>
        <v/>
      </c>
      <c r="J59" s="253" t="str">
        <f>IF('８-2'!L73&lt;&gt;"",'８-2'!L73,"")</f>
        <v/>
      </c>
      <c r="K59" s="243" t="str">
        <f>IF('８-2'!M73&lt;&gt;"",'８-2'!M73,"")</f>
        <v/>
      </c>
    </row>
    <row r="60" spans="1:11" x14ac:dyDescent="0.45">
      <c r="A60" s="106"/>
      <c r="B60" s="662"/>
      <c r="C60" s="628"/>
      <c r="D60" s="659"/>
      <c r="E60" s="553"/>
      <c r="F60" s="656"/>
      <c r="G60" s="252" t="str">
        <f>IF('８-2'!I74&lt;&gt;"",'８-2'!I74,"")</f>
        <v/>
      </c>
      <c r="H60" s="261" t="str">
        <f>IF('８-2'!J74&lt;&gt;"",'８-2'!J74,"")</f>
        <v/>
      </c>
      <c r="I60" s="243" t="str">
        <f>IF('８-2'!K74&lt;&gt;"",'８-2'!K74,"")</f>
        <v/>
      </c>
      <c r="J60" s="253" t="str">
        <f>IF('８-2'!L74&lt;&gt;"",'８-2'!L74,"")</f>
        <v/>
      </c>
      <c r="K60" s="243" t="str">
        <f>IF('８-2'!M74&lt;&gt;"",'８-2'!M74,"")</f>
        <v/>
      </c>
    </row>
    <row r="61" spans="1:11" x14ac:dyDescent="0.45">
      <c r="A61" s="106"/>
      <c r="B61" s="662"/>
      <c r="C61" s="628"/>
      <c r="D61" s="659"/>
      <c r="E61" s="553"/>
      <c r="F61" s="656"/>
      <c r="G61" s="252" t="str">
        <f>IF('８-2'!I75&lt;&gt;"",'８-2'!I75,"")</f>
        <v/>
      </c>
      <c r="H61" s="261" t="str">
        <f>IF('８-2'!J75&lt;&gt;"",'８-2'!J75,"")</f>
        <v/>
      </c>
      <c r="I61" s="243" t="str">
        <f>IF('８-2'!K75&lt;&gt;"",'８-2'!K75,"")</f>
        <v/>
      </c>
      <c r="J61" s="253" t="str">
        <f>IF('８-2'!L75&lt;&gt;"",'８-2'!L75,"")</f>
        <v/>
      </c>
      <c r="K61" s="243" t="str">
        <f>IF('８-2'!M75&lt;&gt;"",'８-2'!M75,"")</f>
        <v/>
      </c>
    </row>
    <row r="62" spans="1:11" x14ac:dyDescent="0.45">
      <c r="A62" s="106"/>
      <c r="B62" s="662"/>
      <c r="C62" s="628"/>
      <c r="D62" s="659"/>
      <c r="E62" s="553"/>
      <c r="F62" s="656"/>
      <c r="G62" s="252" t="str">
        <f>IF('８-2'!I76&lt;&gt;"",'８-2'!I76,"")</f>
        <v/>
      </c>
      <c r="H62" s="261" t="str">
        <f>IF('８-2'!J76&lt;&gt;"",'８-2'!J76,"")</f>
        <v/>
      </c>
      <c r="I62" s="243" t="str">
        <f>IF('８-2'!K76&lt;&gt;"",'８-2'!K76,"")</f>
        <v/>
      </c>
      <c r="J62" s="253" t="str">
        <f>IF('８-2'!L76&lt;&gt;"",'８-2'!L76,"")</f>
        <v/>
      </c>
      <c r="K62" s="243" t="str">
        <f>IF('８-2'!M76&lt;&gt;"",'８-2'!M76,"")</f>
        <v/>
      </c>
    </row>
    <row r="63" spans="1:11" x14ac:dyDescent="0.45">
      <c r="A63" s="106"/>
      <c r="B63" s="662"/>
      <c r="C63" s="628"/>
      <c r="D63" s="659"/>
      <c r="E63" s="553"/>
      <c r="F63" s="656"/>
      <c r="G63" s="252" t="str">
        <f>IF('８-2'!I77&lt;&gt;"",'８-2'!I77,"")</f>
        <v/>
      </c>
      <c r="H63" s="261" t="str">
        <f>IF('８-2'!J77&lt;&gt;"",'８-2'!J77,"")</f>
        <v/>
      </c>
      <c r="I63" s="243" t="str">
        <f>IF('８-2'!K77&lt;&gt;"",'８-2'!K77,"")</f>
        <v/>
      </c>
      <c r="J63" s="253" t="str">
        <f>IF('８-2'!L77&lt;&gt;"",'８-2'!L77,"")</f>
        <v/>
      </c>
      <c r="K63" s="243" t="str">
        <f>IF('８-2'!M77&lt;&gt;"",'８-2'!M77,"")</f>
        <v/>
      </c>
    </row>
    <row r="64" spans="1:11" x14ac:dyDescent="0.45">
      <c r="A64" s="106"/>
      <c r="B64" s="662"/>
      <c r="C64" s="628"/>
      <c r="D64" s="659"/>
      <c r="E64" s="553"/>
      <c r="F64" s="656"/>
      <c r="G64" s="252" t="str">
        <f>IF('８-2'!I78&lt;&gt;"",'８-2'!I78,"")</f>
        <v/>
      </c>
      <c r="H64" s="261" t="str">
        <f>IF('８-2'!J78&lt;&gt;"",'８-2'!J78,"")</f>
        <v/>
      </c>
      <c r="I64" s="243" t="str">
        <f>IF('８-2'!K78&lt;&gt;"",'８-2'!K78,"")</f>
        <v/>
      </c>
      <c r="J64" s="253" t="str">
        <f>IF('８-2'!L78&lt;&gt;"",'８-2'!L78,"")</f>
        <v/>
      </c>
      <c r="K64" s="243" t="str">
        <f>IF('８-2'!M78&lt;&gt;"",'８-2'!M78,"")</f>
        <v/>
      </c>
    </row>
    <row r="65" spans="1:11" x14ac:dyDescent="0.45">
      <c r="A65" s="106"/>
      <c r="B65" s="662"/>
      <c r="C65" s="628"/>
      <c r="D65" s="659"/>
      <c r="E65" s="553"/>
      <c r="F65" s="656"/>
      <c r="G65" s="252" t="str">
        <f>IF('８-2'!I79&lt;&gt;"",'８-2'!I79,"")</f>
        <v/>
      </c>
      <c r="H65" s="261" t="str">
        <f>IF('８-2'!J79&lt;&gt;"",'８-2'!J79,"")</f>
        <v/>
      </c>
      <c r="I65" s="243" t="str">
        <f>IF('８-2'!K79&lt;&gt;"",'８-2'!K79,"")</f>
        <v/>
      </c>
      <c r="J65" s="253" t="str">
        <f>IF('８-2'!L79&lt;&gt;"",'８-2'!L79,"")</f>
        <v/>
      </c>
      <c r="K65" s="243" t="str">
        <f>IF('８-2'!M79&lt;&gt;"",'８-2'!M79,"")</f>
        <v/>
      </c>
    </row>
    <row r="66" spans="1:11" x14ac:dyDescent="0.45">
      <c r="A66" s="106"/>
      <c r="B66" s="662"/>
      <c r="C66" s="628"/>
      <c r="D66" s="659"/>
      <c r="E66" s="553"/>
      <c r="F66" s="656"/>
      <c r="G66" s="252" t="str">
        <f>IF('８-2'!I80&lt;&gt;"",'８-2'!I80,"")</f>
        <v/>
      </c>
      <c r="H66" s="261" t="str">
        <f>IF('８-2'!J80&lt;&gt;"",'８-2'!J80,"")</f>
        <v/>
      </c>
      <c r="I66" s="243" t="str">
        <f>IF('８-2'!K80&lt;&gt;"",'８-2'!K80,"")</f>
        <v/>
      </c>
      <c r="J66" s="253" t="str">
        <f>IF('８-2'!L80&lt;&gt;"",'８-2'!L80,"")</f>
        <v/>
      </c>
      <c r="K66" s="243" t="str">
        <f>IF('８-2'!M80&lt;&gt;"",'８-2'!M80,"")</f>
        <v/>
      </c>
    </row>
    <row r="67" spans="1:11" x14ac:dyDescent="0.45">
      <c r="A67" s="106"/>
      <c r="B67" s="662"/>
      <c r="C67" s="628"/>
      <c r="D67" s="659"/>
      <c r="E67" s="553"/>
      <c r="F67" s="656"/>
      <c r="G67" s="252" t="str">
        <f>IF('８-2'!I81&lt;&gt;"",'８-2'!I81,"")</f>
        <v/>
      </c>
      <c r="H67" s="261" t="str">
        <f>IF('８-2'!J81&lt;&gt;"",'８-2'!J81,"")</f>
        <v/>
      </c>
      <c r="I67" s="243" t="str">
        <f>IF('８-2'!K81&lt;&gt;"",'８-2'!K81,"")</f>
        <v/>
      </c>
      <c r="J67" s="253" t="str">
        <f>IF('８-2'!L81&lt;&gt;"",'８-2'!L81,"")</f>
        <v/>
      </c>
      <c r="K67" s="243" t="str">
        <f>IF('８-2'!M81&lt;&gt;"",'８-2'!M81,"")</f>
        <v/>
      </c>
    </row>
    <row r="68" spans="1:11" x14ac:dyDescent="0.45">
      <c r="A68" s="106"/>
      <c r="B68" s="662"/>
      <c r="C68" s="628"/>
      <c r="D68" s="659"/>
      <c r="E68" s="553"/>
      <c r="F68" s="656"/>
      <c r="G68" s="252" t="str">
        <f>IF('８-2'!I82&lt;&gt;"",'８-2'!I82,"")</f>
        <v/>
      </c>
      <c r="H68" s="261" t="str">
        <f>IF('８-2'!J82&lt;&gt;"",'８-2'!J82,"")</f>
        <v/>
      </c>
      <c r="I68" s="243" t="str">
        <f>IF('８-2'!K82&lt;&gt;"",'８-2'!K82,"")</f>
        <v/>
      </c>
      <c r="J68" s="253" t="str">
        <f>IF('８-2'!L82&lt;&gt;"",'８-2'!L82,"")</f>
        <v/>
      </c>
      <c r="K68" s="243" t="str">
        <f>IF('８-2'!M82&lt;&gt;"",'８-2'!M82,"")</f>
        <v/>
      </c>
    </row>
    <row r="69" spans="1:11" x14ac:dyDescent="0.45">
      <c r="A69" s="106"/>
      <c r="B69" s="662"/>
      <c r="C69" s="628"/>
      <c r="D69" s="659"/>
      <c r="E69" s="553"/>
      <c r="F69" s="656"/>
      <c r="G69" s="252" t="str">
        <f>IF('８-2'!I83&lt;&gt;"",'８-2'!I83,"")</f>
        <v/>
      </c>
      <c r="H69" s="261" t="str">
        <f>IF('８-2'!J83&lt;&gt;"",'８-2'!J83,"")</f>
        <v/>
      </c>
      <c r="I69" s="243" t="str">
        <f>IF('８-2'!K83&lt;&gt;"",'８-2'!K83,"")</f>
        <v/>
      </c>
      <c r="J69" s="253" t="str">
        <f>IF('８-2'!L83&lt;&gt;"",'８-2'!L83,"")</f>
        <v/>
      </c>
      <c r="K69" s="243" t="str">
        <f>IF('８-2'!M83&lt;&gt;"",'８-2'!M83,"")</f>
        <v/>
      </c>
    </row>
    <row r="70" spans="1:11" x14ac:dyDescent="0.45">
      <c r="A70" s="106"/>
      <c r="B70" s="662"/>
      <c r="C70" s="628"/>
      <c r="D70" s="659"/>
      <c r="E70" s="553"/>
      <c r="F70" s="656"/>
      <c r="G70" s="252" t="str">
        <f>IF('８-2'!I84&lt;&gt;"",'８-2'!I84,"")</f>
        <v/>
      </c>
      <c r="H70" s="261" t="str">
        <f>IF('８-2'!J84&lt;&gt;"",'８-2'!J84,"")</f>
        <v/>
      </c>
      <c r="I70" s="243" t="str">
        <f>IF('８-2'!K84&lt;&gt;"",'８-2'!K84,"")</f>
        <v/>
      </c>
      <c r="J70" s="253" t="str">
        <f>IF('８-2'!L84&lt;&gt;"",'８-2'!L84,"")</f>
        <v/>
      </c>
      <c r="K70" s="243" t="str">
        <f>IF('８-2'!M84&lt;&gt;"",'８-2'!M84,"")</f>
        <v/>
      </c>
    </row>
    <row r="71" spans="1:11" x14ac:dyDescent="0.45">
      <c r="A71" s="106"/>
      <c r="B71" s="662"/>
      <c r="C71" s="628"/>
      <c r="D71" s="659"/>
      <c r="E71" s="553"/>
      <c r="F71" s="656"/>
      <c r="G71" s="252" t="str">
        <f>IF('８-2'!I85&lt;&gt;"",'８-2'!I85,"")</f>
        <v/>
      </c>
      <c r="H71" s="261" t="str">
        <f>IF('８-2'!J85&lt;&gt;"",'８-2'!J85,"")</f>
        <v/>
      </c>
      <c r="I71" s="243" t="str">
        <f>IF('８-2'!K85&lt;&gt;"",'８-2'!K85,"")</f>
        <v/>
      </c>
      <c r="J71" s="253" t="str">
        <f>IF('８-2'!L85&lt;&gt;"",'８-2'!L85,"")</f>
        <v/>
      </c>
      <c r="K71" s="243" t="str">
        <f>IF('８-2'!M85&lt;&gt;"",'８-2'!M85,"")</f>
        <v/>
      </c>
    </row>
    <row r="72" spans="1:11" x14ac:dyDescent="0.45">
      <c r="A72" s="106"/>
      <c r="B72" s="662"/>
      <c r="C72" s="628"/>
      <c r="D72" s="659"/>
      <c r="E72" s="553"/>
      <c r="F72" s="656"/>
      <c r="G72" s="252" t="str">
        <f>IF('８-2'!I86&lt;&gt;"",'８-2'!I86,"")</f>
        <v/>
      </c>
      <c r="H72" s="261" t="str">
        <f>IF('８-2'!J86&lt;&gt;"",'８-2'!J86,"")</f>
        <v/>
      </c>
      <c r="I72" s="243" t="str">
        <f>IF('８-2'!K86&lt;&gt;"",'８-2'!K86,"")</f>
        <v/>
      </c>
      <c r="J72" s="253" t="str">
        <f>IF('８-2'!L86&lt;&gt;"",'８-2'!L86,"")</f>
        <v/>
      </c>
      <c r="K72" s="243" t="str">
        <f>IF('８-2'!M86&lt;&gt;"",'８-2'!M86,"")</f>
        <v/>
      </c>
    </row>
    <row r="73" spans="1:11" ht="15.6" thickBot="1" x14ac:dyDescent="0.5">
      <c r="A73" s="106"/>
      <c r="B73" s="590"/>
      <c r="C73" s="629"/>
      <c r="D73" s="660"/>
      <c r="E73" s="554"/>
      <c r="F73" s="657"/>
      <c r="G73" s="254" t="str">
        <f>IF('８-2'!I87&lt;&gt;"",'８-2'!I87,"")</f>
        <v/>
      </c>
      <c r="H73" s="264" t="str">
        <f>IF('８-2'!J87&lt;&gt;"",'８-2'!J87,"")</f>
        <v/>
      </c>
      <c r="I73" s="247" t="str">
        <f>IF('８-2'!K87&lt;&gt;"",'８-2'!K87,"")</f>
        <v/>
      </c>
      <c r="J73" s="255" t="str">
        <f>IF('８-2'!L87&lt;&gt;"",'８-2'!L87,"")</f>
        <v/>
      </c>
      <c r="K73" s="247" t="str">
        <f>IF('８-2'!M87&lt;&gt;"",'８-2'!M87,"")</f>
        <v/>
      </c>
    </row>
    <row r="74" spans="1:11" x14ac:dyDescent="0.45">
      <c r="A74" s="106"/>
      <c r="B74" s="661" t="str">
        <f>IF(C74&lt;&gt;"",3,"")</f>
        <v/>
      </c>
      <c r="C74" s="627" t="str">
        <f>IF('1'!D15&lt;&gt;"",'1'!D15,"")</f>
        <v/>
      </c>
      <c r="D74" s="658" t="str">
        <f>IF('4'!G29="[選択]","","【a】"&amp;'4'!G29&amp;"（"&amp;'4'!H30&amp;"）"&amp;CHAR(10))&amp;IF('4'!I29="[選択]","","【b】"&amp;'4'!I29&amp;"（"&amp;'4'!J30&amp;"）"&amp;CHAR(10))&amp;IF('4'!K29="[選択]","","【c】"&amp;'4'!K29&amp;"（"&amp;'4'!L30&amp;"）"&amp;CHAR(10))&amp;IF('4'!M29="[選択]","","【d】"&amp;'4'!M29&amp;"（"&amp;'4'!N30&amp;"）"&amp;CHAR(10))&amp;IF('4'!O29="[選択]","","【e】"&amp;'4'!O29&amp;"（"&amp;'4'!P30&amp;"）"&amp;CHAR(10))&amp;IF('4'!Q29="[選択]","","【f】"&amp;'4'!Q29&amp;"（"&amp;'4'!R30&amp;"）"&amp;CHAR(10))&amp;IF('4'!S29="[選択]","","【g】"&amp;'4'!S29&amp;"（"&amp;'4'!T30&amp;"）"&amp;CHAR(10))&amp;IF('4'!U29="[選択]","","【h】"&amp;'4'!U29&amp;"（"&amp;'4'!V30&amp;"）")</f>
        <v/>
      </c>
      <c r="E74" s="552" t="str">
        <f>IF('4'!G29="[選択]","","【a】"&amp;'4'!G29&amp;"（"&amp;'4'!H30&amp;"）"&amp;CHAR(10))&amp;IF('4'!I29="[選択]","","【b】"&amp;'4'!I29&amp;"（"&amp;'4'!J30&amp;"）"&amp;CHAR(10))&amp;IF('4'!K29="[選択]","","【c】"&amp;'4'!K29&amp;"（"&amp;'4'!L30&amp;"）"&amp;CHAR(10))&amp;IF('4'!M29="[選択]","","【d】"&amp;'4'!M29&amp;"（"&amp;'4'!N30&amp;"）"&amp;CHAR(10))&amp;IF('4'!O29="[選択]","","【e】"&amp;'4'!O29&amp;"（"&amp;'4'!P30&amp;"）"&amp;CHAR(10))&amp;IF('4'!Q29="[選択]","","【f】"&amp;'4'!Q29&amp;"（"&amp;'4'!R30&amp;"）"&amp;CHAR(10))&amp;IF('4'!S29="[選択]","","【g】"&amp;'4'!S29&amp;"（"&amp;'4'!T30&amp;"）"&amp;CHAR(10))&amp;IF('4'!U29="[選択]","","【h】"&amp;'4'!U29&amp;"（"&amp;'4'!V30&amp;"）")</f>
        <v/>
      </c>
      <c r="F74" s="655" t="str">
        <f>'4'!X29</f>
        <v>[選択]</v>
      </c>
      <c r="G74" s="250" t="str">
        <f>IF('８-2'!I88&lt;&gt;"",'８-2'!I88,"")</f>
        <v/>
      </c>
      <c r="H74" s="251" t="str">
        <f>IF('８-2'!J88&lt;&gt;"",'８-2'!J88,"")</f>
        <v/>
      </c>
      <c r="I74" s="236" t="str">
        <f>IF('８-2'!K88&lt;&gt;"",'８-2'!K88,"")</f>
        <v/>
      </c>
      <c r="J74" s="251" t="str">
        <f>IF('８-2'!L88&lt;&gt;"",'８-2'!L88,"")</f>
        <v/>
      </c>
      <c r="K74" s="236" t="str">
        <f>IF('８-2'!M88&lt;&gt;"",'８-2'!M88,"")</f>
        <v/>
      </c>
    </row>
    <row r="75" spans="1:11" x14ac:dyDescent="0.45">
      <c r="A75" s="106"/>
      <c r="B75" s="662"/>
      <c r="C75" s="628"/>
      <c r="D75" s="659"/>
      <c r="E75" s="553"/>
      <c r="F75" s="656"/>
      <c r="G75" s="252" t="str">
        <f>IF('８-2'!I89&lt;&gt;"",'８-2'!I89,"")</f>
        <v/>
      </c>
      <c r="H75" s="253" t="str">
        <f>IF('８-2'!J89&lt;&gt;"",'８-2'!J89,"")</f>
        <v/>
      </c>
      <c r="I75" s="243" t="str">
        <f>IF('８-2'!K89&lt;&gt;"",'８-2'!K89,"")</f>
        <v/>
      </c>
      <c r="J75" s="253" t="str">
        <f>IF('８-2'!L89&lt;&gt;"",'８-2'!L89,"")</f>
        <v/>
      </c>
      <c r="K75" s="243" t="str">
        <f>IF('８-2'!M89&lt;&gt;"",'８-2'!M89,"")</f>
        <v/>
      </c>
    </row>
    <row r="76" spans="1:11" x14ac:dyDescent="0.45">
      <c r="A76" s="106"/>
      <c r="B76" s="662"/>
      <c r="C76" s="628"/>
      <c r="D76" s="659"/>
      <c r="E76" s="553"/>
      <c r="F76" s="656"/>
      <c r="G76" s="252" t="str">
        <f>IF('８-2'!I90&lt;&gt;"",'８-2'!I90,"")</f>
        <v/>
      </c>
      <c r="H76" s="253" t="str">
        <f>IF('８-2'!J90&lt;&gt;"",'８-2'!J90,"")</f>
        <v/>
      </c>
      <c r="I76" s="243" t="str">
        <f>IF('８-2'!K90&lt;&gt;"",'８-2'!K90,"")</f>
        <v/>
      </c>
      <c r="J76" s="253" t="str">
        <f>IF('８-2'!L90&lt;&gt;"",'８-2'!L90,"")</f>
        <v/>
      </c>
      <c r="K76" s="243" t="str">
        <f>IF('８-2'!M90&lt;&gt;"",'８-2'!M90,"")</f>
        <v/>
      </c>
    </row>
    <row r="77" spans="1:11" x14ac:dyDescent="0.45">
      <c r="A77" s="106"/>
      <c r="B77" s="662"/>
      <c r="C77" s="628"/>
      <c r="D77" s="659"/>
      <c r="E77" s="553"/>
      <c r="F77" s="656"/>
      <c r="G77" s="252" t="str">
        <f>IF('８-2'!I91&lt;&gt;"",'８-2'!I91,"")</f>
        <v/>
      </c>
      <c r="H77" s="253" t="str">
        <f>IF('８-2'!J91&lt;&gt;"",'８-2'!J91,"")</f>
        <v/>
      </c>
      <c r="I77" s="243" t="str">
        <f>IF('８-2'!K91&lt;&gt;"",'８-2'!K91,"")</f>
        <v/>
      </c>
      <c r="J77" s="253" t="str">
        <f>IF('８-2'!L91&lt;&gt;"",'８-2'!L91,"")</f>
        <v/>
      </c>
      <c r="K77" s="243" t="str">
        <f>IF('８-2'!M91&lt;&gt;"",'８-2'!M91,"")</f>
        <v/>
      </c>
    </row>
    <row r="78" spans="1:11" x14ac:dyDescent="0.45">
      <c r="A78" s="106"/>
      <c r="B78" s="662"/>
      <c r="C78" s="628"/>
      <c r="D78" s="659"/>
      <c r="E78" s="553"/>
      <c r="F78" s="656"/>
      <c r="G78" s="252" t="str">
        <f>IF('８-2'!I92&lt;&gt;"",'８-2'!I92,"")</f>
        <v/>
      </c>
      <c r="H78" s="253" t="str">
        <f>IF('８-2'!J92&lt;&gt;"",'８-2'!J92,"")</f>
        <v/>
      </c>
      <c r="I78" s="243" t="str">
        <f>IF('８-2'!K92&lt;&gt;"",'８-2'!K92,"")</f>
        <v/>
      </c>
      <c r="J78" s="253" t="str">
        <f>IF('８-2'!L92&lt;&gt;"",'８-2'!L92,"")</f>
        <v/>
      </c>
      <c r="K78" s="243" t="str">
        <f>IF('８-2'!M92&lt;&gt;"",'８-2'!M92,"")</f>
        <v/>
      </c>
    </row>
    <row r="79" spans="1:11" x14ac:dyDescent="0.45">
      <c r="A79" s="106"/>
      <c r="B79" s="662"/>
      <c r="C79" s="628"/>
      <c r="D79" s="659"/>
      <c r="E79" s="553"/>
      <c r="F79" s="656"/>
      <c r="G79" s="252" t="str">
        <f>IF('８-2'!I93&lt;&gt;"",'８-2'!I93,"")</f>
        <v/>
      </c>
      <c r="H79" s="253" t="str">
        <f>IF('８-2'!J93&lt;&gt;"",'８-2'!J93,"")</f>
        <v/>
      </c>
      <c r="I79" s="243" t="str">
        <f>IF('８-2'!K93&lt;&gt;"",'８-2'!K93,"")</f>
        <v/>
      </c>
      <c r="J79" s="253" t="str">
        <f>IF('８-2'!L93&lt;&gt;"",'８-2'!L93,"")</f>
        <v/>
      </c>
      <c r="K79" s="243" t="str">
        <f>IF('８-2'!M93&lt;&gt;"",'８-2'!M93,"")</f>
        <v/>
      </c>
    </row>
    <row r="80" spans="1:11" x14ac:dyDescent="0.45">
      <c r="A80" s="106"/>
      <c r="B80" s="662"/>
      <c r="C80" s="628"/>
      <c r="D80" s="659"/>
      <c r="E80" s="553"/>
      <c r="F80" s="656"/>
      <c r="G80" s="252" t="str">
        <f>IF('８-2'!I94&lt;&gt;"",'８-2'!I94,"")</f>
        <v/>
      </c>
      <c r="H80" s="253" t="str">
        <f>IF('８-2'!J94&lt;&gt;"",'８-2'!J94,"")</f>
        <v/>
      </c>
      <c r="I80" s="243" t="str">
        <f>IF('８-2'!K94&lt;&gt;"",'８-2'!K94,"")</f>
        <v/>
      </c>
      <c r="J80" s="253" t="str">
        <f>IF('８-2'!L94&lt;&gt;"",'８-2'!L94,"")</f>
        <v/>
      </c>
      <c r="K80" s="243" t="str">
        <f>IF('８-2'!M94&lt;&gt;"",'８-2'!M94,"")</f>
        <v/>
      </c>
    </row>
    <row r="81" spans="1:11" x14ac:dyDescent="0.45">
      <c r="A81" s="106"/>
      <c r="B81" s="662"/>
      <c r="C81" s="628"/>
      <c r="D81" s="659"/>
      <c r="E81" s="553"/>
      <c r="F81" s="656"/>
      <c r="G81" s="252" t="str">
        <f>IF('８-2'!I95&lt;&gt;"",'８-2'!I95,"")</f>
        <v/>
      </c>
      <c r="H81" s="253" t="str">
        <f>IF('８-2'!J95&lt;&gt;"",'８-2'!J95,"")</f>
        <v/>
      </c>
      <c r="I81" s="243" t="str">
        <f>IF('８-2'!K95&lt;&gt;"",'８-2'!K95,"")</f>
        <v/>
      </c>
      <c r="J81" s="253" t="str">
        <f>IF('８-2'!L95&lt;&gt;"",'８-2'!L95,"")</f>
        <v/>
      </c>
      <c r="K81" s="243" t="str">
        <f>IF('８-2'!M95&lt;&gt;"",'８-2'!M95,"")</f>
        <v/>
      </c>
    </row>
    <row r="82" spans="1:11" x14ac:dyDescent="0.45">
      <c r="A82" s="106"/>
      <c r="B82" s="662"/>
      <c r="C82" s="628"/>
      <c r="D82" s="659"/>
      <c r="E82" s="553"/>
      <c r="F82" s="656"/>
      <c r="G82" s="252" t="str">
        <f>IF('８-2'!I96&lt;&gt;"",'８-2'!I96,"")</f>
        <v/>
      </c>
      <c r="H82" s="253" t="str">
        <f>IF('８-2'!J96&lt;&gt;"",'８-2'!J96,"")</f>
        <v/>
      </c>
      <c r="I82" s="243" t="str">
        <f>IF('８-2'!K96&lt;&gt;"",'８-2'!K96,"")</f>
        <v/>
      </c>
      <c r="J82" s="253" t="str">
        <f>IF('８-2'!L96&lt;&gt;"",'８-2'!L96,"")</f>
        <v/>
      </c>
      <c r="K82" s="243" t="str">
        <f>IF('８-2'!M96&lt;&gt;"",'８-2'!M96,"")</f>
        <v/>
      </c>
    </row>
    <row r="83" spans="1:11" x14ac:dyDescent="0.45">
      <c r="A83" s="106"/>
      <c r="B83" s="662"/>
      <c r="C83" s="628"/>
      <c r="D83" s="659"/>
      <c r="E83" s="553"/>
      <c r="F83" s="656"/>
      <c r="G83" s="252" t="str">
        <f>IF('８-2'!I97&lt;&gt;"",'８-2'!I97,"")</f>
        <v/>
      </c>
      <c r="H83" s="253" t="str">
        <f>IF('８-2'!J97&lt;&gt;"",'８-2'!J97,"")</f>
        <v/>
      </c>
      <c r="I83" s="243" t="str">
        <f>IF('８-2'!K97&lt;&gt;"",'８-2'!K97,"")</f>
        <v/>
      </c>
      <c r="J83" s="253" t="str">
        <f>IF('８-2'!L97&lt;&gt;"",'８-2'!L97,"")</f>
        <v/>
      </c>
      <c r="K83" s="243" t="str">
        <f>IF('８-2'!M97&lt;&gt;"",'８-2'!M97,"")</f>
        <v/>
      </c>
    </row>
    <row r="84" spans="1:11" x14ac:dyDescent="0.45">
      <c r="A84" s="106"/>
      <c r="B84" s="662"/>
      <c r="C84" s="628"/>
      <c r="D84" s="659"/>
      <c r="E84" s="553"/>
      <c r="F84" s="656"/>
      <c r="G84" s="252" t="str">
        <f>IF('８-2'!I98&lt;&gt;"",'８-2'!I98,"")</f>
        <v/>
      </c>
      <c r="H84" s="253" t="str">
        <f>IF('８-2'!J98&lt;&gt;"",'８-2'!J98,"")</f>
        <v/>
      </c>
      <c r="I84" s="243" t="str">
        <f>IF('８-2'!K98&lt;&gt;"",'８-2'!K98,"")</f>
        <v/>
      </c>
      <c r="J84" s="253" t="str">
        <f>IF('８-2'!L98&lt;&gt;"",'８-2'!L98,"")</f>
        <v/>
      </c>
      <c r="K84" s="243" t="str">
        <f>IF('８-2'!M98&lt;&gt;"",'８-2'!M98,"")</f>
        <v/>
      </c>
    </row>
    <row r="85" spans="1:11" x14ac:dyDescent="0.45">
      <c r="A85" s="106"/>
      <c r="B85" s="662"/>
      <c r="C85" s="628"/>
      <c r="D85" s="659"/>
      <c r="E85" s="553"/>
      <c r="F85" s="656"/>
      <c r="G85" s="252" t="str">
        <f>IF('８-2'!I99&lt;&gt;"",'８-2'!I99,"")</f>
        <v/>
      </c>
      <c r="H85" s="253" t="str">
        <f>IF('８-2'!J99&lt;&gt;"",'８-2'!J99,"")</f>
        <v/>
      </c>
      <c r="I85" s="243" t="str">
        <f>IF('８-2'!K99&lt;&gt;"",'８-2'!K99,"")</f>
        <v/>
      </c>
      <c r="J85" s="253" t="str">
        <f>IF('８-2'!L99&lt;&gt;"",'８-2'!L99,"")</f>
        <v/>
      </c>
      <c r="K85" s="243" t="str">
        <f>IF('８-2'!M99&lt;&gt;"",'８-2'!M99,"")</f>
        <v/>
      </c>
    </row>
    <row r="86" spans="1:11" x14ac:dyDescent="0.45">
      <c r="A86" s="106"/>
      <c r="B86" s="662"/>
      <c r="C86" s="628"/>
      <c r="D86" s="659"/>
      <c r="E86" s="553"/>
      <c r="F86" s="656"/>
      <c r="G86" s="252" t="str">
        <f>IF('８-2'!I100&lt;&gt;"",'８-2'!I100,"")</f>
        <v/>
      </c>
      <c r="H86" s="253" t="str">
        <f>IF('８-2'!J100&lt;&gt;"",'８-2'!J100,"")</f>
        <v/>
      </c>
      <c r="I86" s="243" t="str">
        <f>IF('８-2'!K100&lt;&gt;"",'８-2'!K100,"")</f>
        <v/>
      </c>
      <c r="J86" s="253" t="str">
        <f>IF('８-2'!L100&lt;&gt;"",'８-2'!L100,"")</f>
        <v/>
      </c>
      <c r="K86" s="243" t="str">
        <f>IF('８-2'!M100&lt;&gt;"",'８-2'!M100,"")</f>
        <v/>
      </c>
    </row>
    <row r="87" spans="1:11" x14ac:dyDescent="0.45">
      <c r="A87" s="106"/>
      <c r="B87" s="662"/>
      <c r="C87" s="628"/>
      <c r="D87" s="659"/>
      <c r="E87" s="553"/>
      <c r="F87" s="656"/>
      <c r="G87" s="252" t="str">
        <f>IF('８-2'!I101&lt;&gt;"",'８-2'!I101,"")</f>
        <v/>
      </c>
      <c r="H87" s="253" t="str">
        <f>IF('８-2'!J101&lt;&gt;"",'８-2'!J101,"")</f>
        <v/>
      </c>
      <c r="I87" s="243" t="str">
        <f>IF('８-2'!K101&lt;&gt;"",'８-2'!K101,"")</f>
        <v/>
      </c>
      <c r="J87" s="253" t="str">
        <f>IF('８-2'!L101&lt;&gt;"",'８-2'!L101,"")</f>
        <v/>
      </c>
      <c r="K87" s="243" t="str">
        <f>IF('８-2'!M101&lt;&gt;"",'８-2'!M101,"")</f>
        <v/>
      </c>
    </row>
    <row r="88" spans="1:11" x14ac:dyDescent="0.45">
      <c r="A88" s="106"/>
      <c r="B88" s="662"/>
      <c r="C88" s="628"/>
      <c r="D88" s="659"/>
      <c r="E88" s="553"/>
      <c r="F88" s="656"/>
      <c r="G88" s="252" t="str">
        <f>IF('８-2'!I102&lt;&gt;"",'８-2'!I102,"")</f>
        <v/>
      </c>
      <c r="H88" s="253" t="str">
        <f>IF('８-2'!J102&lt;&gt;"",'８-2'!J102,"")</f>
        <v/>
      </c>
      <c r="I88" s="243" t="str">
        <f>IF('８-2'!K102&lt;&gt;"",'８-2'!K102,"")</f>
        <v/>
      </c>
      <c r="J88" s="253" t="str">
        <f>IF('８-2'!L102&lt;&gt;"",'８-2'!L102,"")</f>
        <v/>
      </c>
      <c r="K88" s="243" t="str">
        <f>IF('８-2'!M102&lt;&gt;"",'８-2'!M102,"")</f>
        <v/>
      </c>
    </row>
    <row r="89" spans="1:11" x14ac:dyDescent="0.45">
      <c r="A89" s="106"/>
      <c r="B89" s="662"/>
      <c r="C89" s="628"/>
      <c r="D89" s="659"/>
      <c r="E89" s="553"/>
      <c r="F89" s="656"/>
      <c r="G89" s="252" t="str">
        <f>IF('８-2'!I103&lt;&gt;"",'８-2'!I103,"")</f>
        <v/>
      </c>
      <c r="H89" s="253" t="str">
        <f>IF('８-2'!J103&lt;&gt;"",'８-2'!J103,"")</f>
        <v/>
      </c>
      <c r="I89" s="243" t="str">
        <f>IF('８-2'!K103&lt;&gt;"",'８-2'!K103,"")</f>
        <v/>
      </c>
      <c r="J89" s="253" t="str">
        <f>IF('８-2'!L103&lt;&gt;"",'８-2'!L103,"")</f>
        <v/>
      </c>
      <c r="K89" s="243" t="str">
        <f>IF('８-2'!M103&lt;&gt;"",'８-2'!M103,"")</f>
        <v/>
      </c>
    </row>
    <row r="90" spans="1:11" x14ac:dyDescent="0.45">
      <c r="A90" s="106"/>
      <c r="B90" s="662"/>
      <c r="C90" s="628"/>
      <c r="D90" s="659"/>
      <c r="E90" s="553"/>
      <c r="F90" s="656"/>
      <c r="G90" s="252" t="str">
        <f>IF('８-2'!I104&lt;&gt;"",'８-2'!I104,"")</f>
        <v/>
      </c>
      <c r="H90" s="253" t="str">
        <f>IF('８-2'!J104&lt;&gt;"",'８-2'!J104,"")</f>
        <v/>
      </c>
      <c r="I90" s="243" t="str">
        <f>IF('８-2'!K104&lt;&gt;"",'８-2'!K104,"")</f>
        <v/>
      </c>
      <c r="J90" s="253" t="str">
        <f>IF('８-2'!L104&lt;&gt;"",'８-2'!L104,"")</f>
        <v/>
      </c>
      <c r="K90" s="243" t="str">
        <f>IF('８-2'!M104&lt;&gt;"",'８-2'!M104,"")</f>
        <v/>
      </c>
    </row>
    <row r="91" spans="1:11" x14ac:dyDescent="0.45">
      <c r="A91" s="106"/>
      <c r="B91" s="662"/>
      <c r="C91" s="628"/>
      <c r="D91" s="659"/>
      <c r="E91" s="553"/>
      <c r="F91" s="656"/>
      <c r="G91" s="252" t="str">
        <f>IF('８-2'!I105&lt;&gt;"",'８-2'!I105,"")</f>
        <v/>
      </c>
      <c r="H91" s="253" t="str">
        <f>IF('８-2'!J105&lt;&gt;"",'８-2'!J105,"")</f>
        <v/>
      </c>
      <c r="I91" s="243" t="str">
        <f>IF('８-2'!K105&lt;&gt;"",'８-2'!K105,"")</f>
        <v/>
      </c>
      <c r="J91" s="253" t="str">
        <f>IF('８-2'!L105&lt;&gt;"",'８-2'!L105,"")</f>
        <v/>
      </c>
      <c r="K91" s="243" t="str">
        <f>IF('８-2'!M105&lt;&gt;"",'８-2'!M105,"")</f>
        <v/>
      </c>
    </row>
    <row r="92" spans="1:11" x14ac:dyDescent="0.45">
      <c r="A92" s="106"/>
      <c r="B92" s="662"/>
      <c r="C92" s="628"/>
      <c r="D92" s="659"/>
      <c r="E92" s="553"/>
      <c r="F92" s="656"/>
      <c r="G92" s="252" t="str">
        <f>IF('８-2'!I106&lt;&gt;"",'８-2'!I106,"")</f>
        <v/>
      </c>
      <c r="H92" s="253" t="str">
        <f>IF('８-2'!J106&lt;&gt;"",'８-2'!J106,"")</f>
        <v/>
      </c>
      <c r="I92" s="243" t="str">
        <f>IF('８-2'!K106&lt;&gt;"",'８-2'!K106,"")</f>
        <v/>
      </c>
      <c r="J92" s="253" t="str">
        <f>IF('８-2'!L106&lt;&gt;"",'８-2'!L106,"")</f>
        <v/>
      </c>
      <c r="K92" s="243" t="str">
        <f>IF('８-2'!M106&lt;&gt;"",'８-2'!M106,"")</f>
        <v/>
      </c>
    </row>
    <row r="93" spans="1:11" x14ac:dyDescent="0.45">
      <c r="A93" s="106"/>
      <c r="B93" s="662"/>
      <c r="C93" s="628"/>
      <c r="D93" s="659"/>
      <c r="E93" s="553"/>
      <c r="F93" s="656"/>
      <c r="G93" s="252" t="str">
        <f>IF('８-2'!I107&lt;&gt;"",'８-2'!I107,"")</f>
        <v/>
      </c>
      <c r="H93" s="253" t="str">
        <f>IF('８-2'!J107&lt;&gt;"",'８-2'!J107,"")</f>
        <v/>
      </c>
      <c r="I93" s="243" t="str">
        <f>IF('８-2'!K107&lt;&gt;"",'８-2'!K107,"")</f>
        <v/>
      </c>
      <c r="J93" s="253" t="str">
        <f>IF('８-2'!L107&lt;&gt;"",'８-2'!L107,"")</f>
        <v/>
      </c>
      <c r="K93" s="243" t="str">
        <f>IF('８-2'!M107&lt;&gt;"",'８-2'!M107,"")</f>
        <v/>
      </c>
    </row>
    <row r="94" spans="1:11" x14ac:dyDescent="0.45">
      <c r="A94" s="106"/>
      <c r="B94" s="662"/>
      <c r="C94" s="628"/>
      <c r="D94" s="659"/>
      <c r="E94" s="553"/>
      <c r="F94" s="656"/>
      <c r="G94" s="252" t="str">
        <f>IF('８-2'!I108&lt;&gt;"",'８-2'!I108,"")</f>
        <v/>
      </c>
      <c r="H94" s="253" t="str">
        <f>IF('８-2'!J108&lt;&gt;"",'８-2'!J108,"")</f>
        <v/>
      </c>
      <c r="I94" s="243" t="str">
        <f>IF('８-2'!K108&lt;&gt;"",'８-2'!K108,"")</f>
        <v/>
      </c>
      <c r="J94" s="253" t="str">
        <f>IF('８-2'!L108&lt;&gt;"",'８-2'!L108,"")</f>
        <v/>
      </c>
      <c r="K94" s="243" t="str">
        <f>IF('８-2'!M108&lt;&gt;"",'８-2'!M108,"")</f>
        <v/>
      </c>
    </row>
    <row r="95" spans="1:11" x14ac:dyDescent="0.45">
      <c r="A95" s="106"/>
      <c r="B95" s="662"/>
      <c r="C95" s="628"/>
      <c r="D95" s="659"/>
      <c r="E95" s="553"/>
      <c r="F95" s="656"/>
      <c r="G95" s="252" t="str">
        <f>IF('８-2'!I109&lt;&gt;"",'８-2'!I109,"")</f>
        <v/>
      </c>
      <c r="H95" s="253" t="str">
        <f>IF('８-2'!J109&lt;&gt;"",'８-2'!J109,"")</f>
        <v/>
      </c>
      <c r="I95" s="243" t="str">
        <f>IF('８-2'!K109&lt;&gt;"",'８-2'!K109,"")</f>
        <v/>
      </c>
      <c r="J95" s="253" t="str">
        <f>IF('８-2'!L109&lt;&gt;"",'８-2'!L109,"")</f>
        <v/>
      </c>
      <c r="K95" s="243" t="str">
        <f>IF('８-2'!M109&lt;&gt;"",'８-2'!M109,"")</f>
        <v/>
      </c>
    </row>
    <row r="96" spans="1:11" x14ac:dyDescent="0.45">
      <c r="A96" s="106"/>
      <c r="B96" s="662"/>
      <c r="C96" s="628"/>
      <c r="D96" s="659"/>
      <c r="E96" s="553"/>
      <c r="F96" s="656"/>
      <c r="G96" s="252" t="str">
        <f>IF('８-2'!I110&lt;&gt;"",'８-2'!I110,"")</f>
        <v/>
      </c>
      <c r="H96" s="253" t="str">
        <f>IF('８-2'!J110&lt;&gt;"",'８-2'!J110,"")</f>
        <v/>
      </c>
      <c r="I96" s="243" t="str">
        <f>IF('８-2'!K110&lt;&gt;"",'８-2'!K110,"")</f>
        <v/>
      </c>
      <c r="J96" s="253" t="str">
        <f>IF('８-2'!L110&lt;&gt;"",'８-2'!L110,"")</f>
        <v/>
      </c>
      <c r="K96" s="243" t="str">
        <f>IF('８-2'!M110&lt;&gt;"",'８-2'!M110,"")</f>
        <v/>
      </c>
    </row>
    <row r="97" spans="1:11" x14ac:dyDescent="0.45">
      <c r="A97" s="106"/>
      <c r="B97" s="662"/>
      <c r="C97" s="628"/>
      <c r="D97" s="659"/>
      <c r="E97" s="553"/>
      <c r="F97" s="656"/>
      <c r="G97" s="252" t="str">
        <f>IF('８-2'!I111&lt;&gt;"",'８-2'!I111,"")</f>
        <v/>
      </c>
      <c r="H97" s="253" t="str">
        <f>IF('８-2'!J111&lt;&gt;"",'８-2'!J111,"")</f>
        <v/>
      </c>
      <c r="I97" s="243" t="str">
        <f>IF('８-2'!K111&lt;&gt;"",'８-2'!K111,"")</f>
        <v/>
      </c>
      <c r="J97" s="253" t="str">
        <f>IF('８-2'!L111&lt;&gt;"",'８-2'!L111,"")</f>
        <v/>
      </c>
      <c r="K97" s="243" t="str">
        <f>IF('８-2'!M111&lt;&gt;"",'８-2'!M111,"")</f>
        <v/>
      </c>
    </row>
    <row r="98" spans="1:11" x14ac:dyDescent="0.45">
      <c r="A98" s="106"/>
      <c r="B98" s="662"/>
      <c r="C98" s="628"/>
      <c r="D98" s="659"/>
      <c r="E98" s="553"/>
      <c r="F98" s="656"/>
      <c r="G98" s="252" t="str">
        <f>IF('８-2'!I112&lt;&gt;"",'８-2'!I112,"")</f>
        <v/>
      </c>
      <c r="H98" s="253" t="str">
        <f>IF('８-2'!J112&lt;&gt;"",'８-2'!J112,"")</f>
        <v/>
      </c>
      <c r="I98" s="243" t="str">
        <f>IF('８-2'!K112&lt;&gt;"",'８-2'!K112,"")</f>
        <v/>
      </c>
      <c r="J98" s="253" t="str">
        <f>IF('８-2'!L112&lt;&gt;"",'８-2'!L112,"")</f>
        <v/>
      </c>
      <c r="K98" s="243" t="str">
        <f>IF('８-2'!M112&lt;&gt;"",'８-2'!M112,"")</f>
        <v/>
      </c>
    </row>
    <row r="99" spans="1:11" x14ac:dyDescent="0.45">
      <c r="A99" s="106"/>
      <c r="B99" s="662"/>
      <c r="C99" s="628"/>
      <c r="D99" s="659"/>
      <c r="E99" s="553"/>
      <c r="F99" s="656"/>
      <c r="G99" s="252" t="str">
        <f>IF('８-2'!I113&lt;&gt;"",'８-2'!I113,"")</f>
        <v/>
      </c>
      <c r="H99" s="253" t="str">
        <f>IF('８-2'!J113&lt;&gt;"",'８-2'!J113,"")</f>
        <v/>
      </c>
      <c r="I99" s="243" t="str">
        <f>IF('８-2'!K113&lt;&gt;"",'８-2'!K113,"")</f>
        <v/>
      </c>
      <c r="J99" s="253" t="str">
        <f>IF('８-2'!L113&lt;&gt;"",'８-2'!L113,"")</f>
        <v/>
      </c>
      <c r="K99" s="243" t="str">
        <f>IF('８-2'!M113&lt;&gt;"",'８-2'!M113,"")</f>
        <v/>
      </c>
    </row>
    <row r="100" spans="1:11" x14ac:dyDescent="0.45">
      <c r="A100" s="106"/>
      <c r="B100" s="662"/>
      <c r="C100" s="628"/>
      <c r="D100" s="659"/>
      <c r="E100" s="553"/>
      <c r="F100" s="656"/>
      <c r="G100" s="252" t="str">
        <f>IF('８-2'!I114&lt;&gt;"",'８-2'!I114,"")</f>
        <v/>
      </c>
      <c r="H100" s="253" t="str">
        <f>IF('８-2'!J114&lt;&gt;"",'８-2'!J114,"")</f>
        <v/>
      </c>
      <c r="I100" s="243" t="str">
        <f>IF('８-2'!K114&lt;&gt;"",'８-2'!K114,"")</f>
        <v/>
      </c>
      <c r="J100" s="253" t="str">
        <f>IF('８-2'!L114&lt;&gt;"",'８-2'!L114,"")</f>
        <v/>
      </c>
      <c r="K100" s="243" t="str">
        <f>IF('８-2'!M114&lt;&gt;"",'８-2'!M114,"")</f>
        <v/>
      </c>
    </row>
    <row r="101" spans="1:11" x14ac:dyDescent="0.45">
      <c r="A101" s="106"/>
      <c r="B101" s="662"/>
      <c r="C101" s="628"/>
      <c r="D101" s="659"/>
      <c r="E101" s="553"/>
      <c r="F101" s="656"/>
      <c r="G101" s="252" t="str">
        <f>IF('８-2'!I115&lt;&gt;"",'８-2'!I115,"")</f>
        <v/>
      </c>
      <c r="H101" s="253" t="str">
        <f>IF('８-2'!J115&lt;&gt;"",'８-2'!J115,"")</f>
        <v/>
      </c>
      <c r="I101" s="243" t="str">
        <f>IF('８-2'!K115&lt;&gt;"",'８-2'!K115,"")</f>
        <v/>
      </c>
      <c r="J101" s="253" t="str">
        <f>IF('８-2'!L115&lt;&gt;"",'８-2'!L115,"")</f>
        <v/>
      </c>
      <c r="K101" s="243" t="str">
        <f>IF('８-2'!M115&lt;&gt;"",'８-2'!M115,"")</f>
        <v/>
      </c>
    </row>
    <row r="102" spans="1:11" x14ac:dyDescent="0.45">
      <c r="A102" s="106"/>
      <c r="B102" s="662"/>
      <c r="C102" s="628"/>
      <c r="D102" s="659"/>
      <c r="E102" s="553"/>
      <c r="F102" s="656"/>
      <c r="G102" s="252" t="str">
        <f>IF('８-2'!I116&lt;&gt;"",'８-2'!I116,"")</f>
        <v/>
      </c>
      <c r="H102" s="253" t="str">
        <f>IF('８-2'!J116&lt;&gt;"",'８-2'!J116,"")</f>
        <v/>
      </c>
      <c r="I102" s="243" t="str">
        <f>IF('８-2'!K116&lt;&gt;"",'８-2'!K116,"")</f>
        <v/>
      </c>
      <c r="J102" s="253" t="str">
        <f>IF('８-2'!L116&lt;&gt;"",'８-2'!L116,"")</f>
        <v/>
      </c>
      <c r="K102" s="243" t="str">
        <f>IF('８-2'!M116&lt;&gt;"",'８-2'!M116,"")</f>
        <v/>
      </c>
    </row>
    <row r="103" spans="1:11" x14ac:dyDescent="0.45">
      <c r="A103" s="106"/>
      <c r="B103" s="662"/>
      <c r="C103" s="628"/>
      <c r="D103" s="659"/>
      <c r="E103" s="553"/>
      <c r="F103" s="656"/>
      <c r="G103" s="252" t="str">
        <f>IF('８-2'!I117&lt;&gt;"",'８-2'!I117,"")</f>
        <v/>
      </c>
      <c r="H103" s="253" t="str">
        <f>IF('８-2'!J117&lt;&gt;"",'８-2'!J117,"")</f>
        <v/>
      </c>
      <c r="I103" s="243" t="str">
        <f>IF('８-2'!K117&lt;&gt;"",'８-2'!K117,"")</f>
        <v/>
      </c>
      <c r="J103" s="253" t="str">
        <f>IF('８-2'!L117&lt;&gt;"",'８-2'!L117,"")</f>
        <v/>
      </c>
      <c r="K103" s="243" t="str">
        <f>IF('８-2'!M117&lt;&gt;"",'８-2'!M117,"")</f>
        <v/>
      </c>
    </row>
    <row r="104" spans="1:11" x14ac:dyDescent="0.45">
      <c r="A104" s="106"/>
      <c r="B104" s="662"/>
      <c r="C104" s="628"/>
      <c r="D104" s="659"/>
      <c r="E104" s="553"/>
      <c r="F104" s="656"/>
      <c r="G104" s="252" t="str">
        <f>IF('８-2'!I118&lt;&gt;"",'８-2'!I118,"")</f>
        <v/>
      </c>
      <c r="H104" s="253" t="str">
        <f>IF('８-2'!J118&lt;&gt;"",'８-2'!J118,"")</f>
        <v/>
      </c>
      <c r="I104" s="243" t="str">
        <f>IF('８-2'!K118&lt;&gt;"",'８-2'!K118,"")</f>
        <v/>
      </c>
      <c r="J104" s="253" t="str">
        <f>IF('８-2'!L118&lt;&gt;"",'８-2'!L118,"")</f>
        <v/>
      </c>
      <c r="K104" s="243" t="str">
        <f>IF('８-2'!M118&lt;&gt;"",'８-2'!M118,"")</f>
        <v/>
      </c>
    </row>
    <row r="105" spans="1:11" x14ac:dyDescent="0.45">
      <c r="A105" s="106"/>
      <c r="B105" s="662"/>
      <c r="C105" s="628"/>
      <c r="D105" s="659"/>
      <c r="E105" s="553"/>
      <c r="F105" s="656"/>
      <c r="G105" s="252" t="str">
        <f>IF('８-2'!I119&lt;&gt;"",'８-2'!I119,"")</f>
        <v/>
      </c>
      <c r="H105" s="253" t="str">
        <f>IF('８-2'!J119&lt;&gt;"",'８-2'!J119,"")</f>
        <v/>
      </c>
      <c r="I105" s="243" t="str">
        <f>IF('８-2'!K119&lt;&gt;"",'８-2'!K119,"")</f>
        <v/>
      </c>
      <c r="J105" s="253" t="str">
        <f>IF('８-2'!L119&lt;&gt;"",'８-2'!L119,"")</f>
        <v/>
      </c>
      <c r="K105" s="243" t="str">
        <f>IF('８-2'!M119&lt;&gt;"",'８-2'!M119,"")</f>
        <v/>
      </c>
    </row>
    <row r="106" spans="1:11" x14ac:dyDescent="0.45">
      <c r="A106" s="106"/>
      <c r="B106" s="662"/>
      <c r="C106" s="628"/>
      <c r="D106" s="659"/>
      <c r="E106" s="553"/>
      <c r="F106" s="656"/>
      <c r="G106" s="252" t="str">
        <f>IF('８-2'!I120&lt;&gt;"",'８-2'!I120,"")</f>
        <v/>
      </c>
      <c r="H106" s="253" t="str">
        <f>IF('８-2'!J120&lt;&gt;"",'８-2'!J120,"")</f>
        <v/>
      </c>
      <c r="I106" s="243" t="str">
        <f>IF('８-2'!K120&lt;&gt;"",'８-2'!K120,"")</f>
        <v/>
      </c>
      <c r="J106" s="253" t="str">
        <f>IF('８-2'!L120&lt;&gt;"",'８-2'!L120,"")</f>
        <v/>
      </c>
      <c r="K106" s="243" t="str">
        <f>IF('８-2'!M120&lt;&gt;"",'８-2'!M120,"")</f>
        <v/>
      </c>
    </row>
    <row r="107" spans="1:11" x14ac:dyDescent="0.45">
      <c r="A107" s="106"/>
      <c r="B107" s="662"/>
      <c r="C107" s="628"/>
      <c r="D107" s="659"/>
      <c r="E107" s="553"/>
      <c r="F107" s="656"/>
      <c r="G107" s="252" t="str">
        <f>IF('８-2'!I121&lt;&gt;"",'８-2'!I121,"")</f>
        <v/>
      </c>
      <c r="H107" s="253" t="str">
        <f>IF('８-2'!J121&lt;&gt;"",'８-2'!J121,"")</f>
        <v/>
      </c>
      <c r="I107" s="243" t="str">
        <f>IF('８-2'!K121&lt;&gt;"",'８-2'!K121,"")</f>
        <v/>
      </c>
      <c r="J107" s="253" t="str">
        <f>IF('８-2'!L121&lt;&gt;"",'８-2'!L121,"")</f>
        <v/>
      </c>
      <c r="K107" s="243" t="str">
        <f>IF('８-2'!M121&lt;&gt;"",'８-2'!M121,"")</f>
        <v/>
      </c>
    </row>
    <row r="108" spans="1:11" ht="15.6" thickBot="1" x14ac:dyDescent="0.5">
      <c r="A108" s="106"/>
      <c r="B108" s="590"/>
      <c r="C108" s="629"/>
      <c r="D108" s="660"/>
      <c r="E108" s="554"/>
      <c r="F108" s="657"/>
      <c r="G108" s="254" t="str">
        <f>IF('８-2'!I122&lt;&gt;"",'８-2'!I122,"")</f>
        <v/>
      </c>
      <c r="H108" s="255" t="str">
        <f>IF('８-2'!J122&lt;&gt;"",'８-2'!J122,"")</f>
        <v/>
      </c>
      <c r="I108" s="247" t="str">
        <f>IF('８-2'!K122&lt;&gt;"",'８-2'!K122,"")</f>
        <v/>
      </c>
      <c r="J108" s="255" t="str">
        <f>IF('８-2'!L122&lt;&gt;"",'８-2'!L122,"")</f>
        <v/>
      </c>
      <c r="K108" s="247" t="str">
        <f>IF('８-2'!M122&lt;&gt;"",'８-2'!M122,"")</f>
        <v/>
      </c>
    </row>
    <row r="109" spans="1:11" x14ac:dyDescent="0.45">
      <c r="A109" s="106"/>
      <c r="B109" s="661" t="str">
        <f>IF(C109&lt;&gt;"",4,"")</f>
        <v/>
      </c>
      <c r="C109" s="627" t="str">
        <f>IF('1'!D16&lt;&gt;"",'1'!D16,"")</f>
        <v/>
      </c>
      <c r="D109" s="658" t="str">
        <f>IF('3'!G33="[選択]","","【A】"&amp;'3'!G33&amp;"（"&amp;'3'!H34&amp;"）"&amp;CHAR(10))&amp;IF('3'!I33="[選択]","","【B】"&amp;'3'!I33&amp;"（"&amp;'3'!J34&amp;"）"&amp;CHAR(10))&amp;IF('3'!K33="実施済","【C】"&amp;'3'!K33&amp;"（"&amp;'3'!L34&amp;"）"&amp;CHAR(10),"")&amp;IF('3'!M33="実施済","【D】"&amp;'3'!M33&amp;"（"&amp;'3'!N34&amp;"）"&amp;CHAR(10),"")</f>
        <v/>
      </c>
      <c r="E109" s="552" t="str">
        <f>IF('4'!G34="[選択]","","【a】"&amp;'4'!G34&amp;"（"&amp;'4'!H35&amp;"）"&amp;CHAR(10))&amp;IF('4'!I34="[選択]","","【b】"&amp;'4'!I34&amp;"（"&amp;'4'!J35&amp;"）"&amp;CHAR(10))&amp;IF('4'!K34="[選択]","","【c】"&amp;'4'!K34&amp;"（"&amp;'4'!L35&amp;"）"&amp;CHAR(10))&amp;IF('4'!M34="[選択]","","【d】"&amp;'4'!M34&amp;"（"&amp;'4'!N35&amp;"）"&amp;CHAR(10))&amp;IF('4'!O34="[選択]","","【e】"&amp;'4'!O34&amp;"（"&amp;'4'!P35&amp;"）"&amp;CHAR(10))&amp;IF('4'!Q34="[選択]","","【f】"&amp;'4'!Q34&amp;"（"&amp;'4'!R35&amp;"）"&amp;CHAR(10))&amp;IF('4'!S34="[選択]","","【g】"&amp;'4'!S34&amp;"（"&amp;'4'!T35&amp;"）"&amp;CHAR(10))&amp;IF('4'!U34="[選択]","","【h】"&amp;'4'!U34&amp;"（"&amp;'4'!V35&amp;"）")</f>
        <v/>
      </c>
      <c r="F109" s="655" t="str">
        <f>'4'!X34</f>
        <v>[選択]</v>
      </c>
      <c r="G109" s="250" t="str">
        <f>IF('８-2'!I123&lt;&gt;"",'８-2'!I123,"")</f>
        <v/>
      </c>
      <c r="H109" s="251" t="str">
        <f>IF('８-2'!J123&lt;&gt;"",'８-2'!J123,"")</f>
        <v/>
      </c>
      <c r="I109" s="236" t="str">
        <f>IF('８-2'!K123&lt;&gt;"",'８-2'!K123,"")</f>
        <v/>
      </c>
      <c r="J109" s="251" t="str">
        <f>IF('８-2'!L123&lt;&gt;"",'８-2'!L123,"")</f>
        <v/>
      </c>
      <c r="K109" s="236" t="str">
        <f>IF('８-2'!M123&lt;&gt;"",'８-2'!M123,"")</f>
        <v/>
      </c>
    </row>
    <row r="110" spans="1:11" x14ac:dyDescent="0.45">
      <c r="A110" s="106"/>
      <c r="B110" s="662"/>
      <c r="C110" s="628"/>
      <c r="D110" s="659"/>
      <c r="E110" s="553"/>
      <c r="F110" s="656"/>
      <c r="G110" s="252" t="str">
        <f>IF('８-2'!I124&lt;&gt;"",'８-2'!I124,"")</f>
        <v/>
      </c>
      <c r="H110" s="253" t="str">
        <f>IF('８-2'!J124&lt;&gt;"",'８-2'!J124,"")</f>
        <v/>
      </c>
      <c r="I110" s="243" t="str">
        <f>IF('８-2'!K124&lt;&gt;"",'８-2'!K124,"")</f>
        <v/>
      </c>
      <c r="J110" s="253" t="str">
        <f>IF('８-2'!L124&lt;&gt;"",'８-2'!L124,"")</f>
        <v/>
      </c>
      <c r="K110" s="243" t="str">
        <f>IF('８-2'!M124&lt;&gt;"",'８-2'!M124,"")</f>
        <v/>
      </c>
    </row>
    <row r="111" spans="1:11" x14ac:dyDescent="0.45">
      <c r="A111" s="106"/>
      <c r="B111" s="662"/>
      <c r="C111" s="628"/>
      <c r="D111" s="659"/>
      <c r="E111" s="553"/>
      <c r="F111" s="656"/>
      <c r="G111" s="252" t="str">
        <f>IF('８-2'!I125&lt;&gt;"",'８-2'!I125,"")</f>
        <v/>
      </c>
      <c r="H111" s="253" t="str">
        <f>IF('８-2'!J125&lt;&gt;"",'８-2'!J125,"")</f>
        <v/>
      </c>
      <c r="I111" s="243" t="str">
        <f>IF('８-2'!K125&lt;&gt;"",'８-2'!K125,"")</f>
        <v/>
      </c>
      <c r="J111" s="253" t="str">
        <f>IF('８-2'!L125&lt;&gt;"",'８-2'!L125,"")</f>
        <v/>
      </c>
      <c r="K111" s="243" t="str">
        <f>IF('８-2'!M125&lt;&gt;"",'８-2'!M125,"")</f>
        <v/>
      </c>
    </row>
    <row r="112" spans="1:11" x14ac:dyDescent="0.45">
      <c r="A112" s="106"/>
      <c r="B112" s="662"/>
      <c r="C112" s="628"/>
      <c r="D112" s="659"/>
      <c r="E112" s="553"/>
      <c r="F112" s="656"/>
      <c r="G112" s="252" t="str">
        <f>IF('８-2'!I126&lt;&gt;"",'８-2'!I126,"")</f>
        <v/>
      </c>
      <c r="H112" s="253" t="str">
        <f>IF('８-2'!J126&lt;&gt;"",'８-2'!J126,"")</f>
        <v/>
      </c>
      <c r="I112" s="243" t="str">
        <f>IF('８-2'!K126&lt;&gt;"",'８-2'!K126,"")</f>
        <v/>
      </c>
      <c r="J112" s="253" t="str">
        <f>IF('８-2'!L126&lt;&gt;"",'８-2'!L126,"")</f>
        <v/>
      </c>
      <c r="K112" s="243" t="str">
        <f>IF('８-2'!M126&lt;&gt;"",'８-2'!M126,"")</f>
        <v/>
      </c>
    </row>
    <row r="113" spans="1:11" x14ac:dyDescent="0.45">
      <c r="A113" s="106"/>
      <c r="B113" s="662"/>
      <c r="C113" s="628"/>
      <c r="D113" s="659"/>
      <c r="E113" s="553"/>
      <c r="F113" s="656"/>
      <c r="G113" s="252" t="str">
        <f>IF('８-2'!I127&lt;&gt;"",'８-2'!I127,"")</f>
        <v/>
      </c>
      <c r="H113" s="253" t="str">
        <f>IF('８-2'!J127&lt;&gt;"",'８-2'!J127,"")</f>
        <v/>
      </c>
      <c r="I113" s="243" t="str">
        <f>IF('８-2'!K127&lt;&gt;"",'８-2'!K127,"")</f>
        <v/>
      </c>
      <c r="J113" s="253" t="str">
        <f>IF('８-2'!L127&lt;&gt;"",'８-2'!L127,"")</f>
        <v/>
      </c>
      <c r="K113" s="243" t="str">
        <f>IF('８-2'!M127&lt;&gt;"",'８-2'!M127,"")</f>
        <v/>
      </c>
    </row>
    <row r="114" spans="1:11" x14ac:dyDescent="0.45">
      <c r="A114" s="106"/>
      <c r="B114" s="662"/>
      <c r="C114" s="628"/>
      <c r="D114" s="659"/>
      <c r="E114" s="553"/>
      <c r="F114" s="656"/>
      <c r="G114" s="252" t="str">
        <f>IF('８-2'!I128&lt;&gt;"",'８-2'!I128,"")</f>
        <v/>
      </c>
      <c r="H114" s="253" t="str">
        <f>IF('８-2'!J128&lt;&gt;"",'８-2'!J128,"")</f>
        <v/>
      </c>
      <c r="I114" s="243" t="str">
        <f>IF('８-2'!K128&lt;&gt;"",'８-2'!K128,"")</f>
        <v/>
      </c>
      <c r="J114" s="253" t="str">
        <f>IF('８-2'!L128&lt;&gt;"",'８-2'!L128,"")</f>
        <v/>
      </c>
      <c r="K114" s="243" t="str">
        <f>IF('８-2'!M128&lt;&gt;"",'８-2'!M128,"")</f>
        <v/>
      </c>
    </row>
    <row r="115" spans="1:11" x14ac:dyDescent="0.45">
      <c r="A115" s="106"/>
      <c r="B115" s="662"/>
      <c r="C115" s="628"/>
      <c r="D115" s="659"/>
      <c r="E115" s="553"/>
      <c r="F115" s="656"/>
      <c r="G115" s="252" t="str">
        <f>IF('８-2'!I129&lt;&gt;"",'８-2'!I129,"")</f>
        <v/>
      </c>
      <c r="H115" s="253" t="str">
        <f>IF('８-2'!J129&lt;&gt;"",'８-2'!J129,"")</f>
        <v/>
      </c>
      <c r="I115" s="243" t="str">
        <f>IF('８-2'!K129&lt;&gt;"",'８-2'!K129,"")</f>
        <v/>
      </c>
      <c r="J115" s="253" t="str">
        <f>IF('８-2'!L129&lt;&gt;"",'８-2'!L129,"")</f>
        <v/>
      </c>
      <c r="K115" s="243" t="str">
        <f>IF('８-2'!M129&lt;&gt;"",'８-2'!M129,"")</f>
        <v/>
      </c>
    </row>
    <row r="116" spans="1:11" x14ac:dyDescent="0.45">
      <c r="A116" s="106"/>
      <c r="B116" s="662"/>
      <c r="C116" s="628"/>
      <c r="D116" s="659"/>
      <c r="E116" s="553"/>
      <c r="F116" s="656"/>
      <c r="G116" s="252" t="str">
        <f>IF('８-2'!I130&lt;&gt;"",'８-2'!I130,"")</f>
        <v/>
      </c>
      <c r="H116" s="253" t="str">
        <f>IF('８-2'!J130&lt;&gt;"",'８-2'!J130,"")</f>
        <v/>
      </c>
      <c r="I116" s="243" t="str">
        <f>IF('８-2'!K130&lt;&gt;"",'８-2'!K130,"")</f>
        <v/>
      </c>
      <c r="J116" s="253" t="str">
        <f>IF('８-2'!L130&lt;&gt;"",'８-2'!L130,"")</f>
        <v/>
      </c>
      <c r="K116" s="243" t="str">
        <f>IF('８-2'!M130&lt;&gt;"",'８-2'!M130,"")</f>
        <v/>
      </c>
    </row>
    <row r="117" spans="1:11" x14ac:dyDescent="0.45">
      <c r="A117" s="106"/>
      <c r="B117" s="662"/>
      <c r="C117" s="628"/>
      <c r="D117" s="659"/>
      <c r="E117" s="553"/>
      <c r="F117" s="656"/>
      <c r="G117" s="252" t="str">
        <f>IF('８-2'!I131&lt;&gt;"",'８-2'!I131,"")</f>
        <v/>
      </c>
      <c r="H117" s="253" t="str">
        <f>IF('８-2'!J131&lt;&gt;"",'８-2'!J131,"")</f>
        <v/>
      </c>
      <c r="I117" s="243" t="str">
        <f>IF('８-2'!K131&lt;&gt;"",'８-2'!K131,"")</f>
        <v/>
      </c>
      <c r="J117" s="253" t="str">
        <f>IF('８-2'!L131&lt;&gt;"",'８-2'!L131,"")</f>
        <v/>
      </c>
      <c r="K117" s="243" t="str">
        <f>IF('８-2'!M131&lt;&gt;"",'８-2'!M131,"")</f>
        <v/>
      </c>
    </row>
    <row r="118" spans="1:11" x14ac:dyDescent="0.45">
      <c r="A118" s="106"/>
      <c r="B118" s="662"/>
      <c r="C118" s="628"/>
      <c r="D118" s="659"/>
      <c r="E118" s="553"/>
      <c r="F118" s="656"/>
      <c r="G118" s="252" t="str">
        <f>IF('８-2'!I132&lt;&gt;"",'８-2'!I132,"")</f>
        <v/>
      </c>
      <c r="H118" s="253" t="str">
        <f>IF('８-2'!J132&lt;&gt;"",'８-2'!J132,"")</f>
        <v/>
      </c>
      <c r="I118" s="243" t="str">
        <f>IF('８-2'!K132&lt;&gt;"",'８-2'!K132,"")</f>
        <v/>
      </c>
      <c r="J118" s="253" t="str">
        <f>IF('８-2'!L132&lt;&gt;"",'８-2'!L132,"")</f>
        <v/>
      </c>
      <c r="K118" s="243" t="str">
        <f>IF('８-2'!M132&lt;&gt;"",'８-2'!M132,"")</f>
        <v/>
      </c>
    </row>
    <row r="119" spans="1:11" x14ac:dyDescent="0.45">
      <c r="A119" s="106"/>
      <c r="B119" s="662"/>
      <c r="C119" s="628"/>
      <c r="D119" s="659"/>
      <c r="E119" s="553"/>
      <c r="F119" s="656"/>
      <c r="G119" s="252" t="str">
        <f>IF('８-2'!I133&lt;&gt;"",'８-2'!I133,"")</f>
        <v/>
      </c>
      <c r="H119" s="253" t="str">
        <f>IF('８-2'!J133&lt;&gt;"",'８-2'!J133,"")</f>
        <v/>
      </c>
      <c r="I119" s="243" t="str">
        <f>IF('８-2'!K133&lt;&gt;"",'８-2'!K133,"")</f>
        <v/>
      </c>
      <c r="J119" s="253" t="str">
        <f>IF('８-2'!L133&lt;&gt;"",'８-2'!L133,"")</f>
        <v/>
      </c>
      <c r="K119" s="243" t="str">
        <f>IF('８-2'!M133&lt;&gt;"",'８-2'!M133,"")</f>
        <v/>
      </c>
    </row>
    <row r="120" spans="1:11" x14ac:dyDescent="0.45">
      <c r="A120" s="106"/>
      <c r="B120" s="662"/>
      <c r="C120" s="628"/>
      <c r="D120" s="659"/>
      <c r="E120" s="553"/>
      <c r="F120" s="656"/>
      <c r="G120" s="252" t="str">
        <f>IF('８-2'!I134&lt;&gt;"",'８-2'!I134,"")</f>
        <v/>
      </c>
      <c r="H120" s="253" t="str">
        <f>IF('８-2'!J134&lt;&gt;"",'８-2'!J134,"")</f>
        <v/>
      </c>
      <c r="I120" s="243" t="str">
        <f>IF('８-2'!K134&lt;&gt;"",'８-2'!K134,"")</f>
        <v/>
      </c>
      <c r="J120" s="253" t="str">
        <f>IF('８-2'!L134&lt;&gt;"",'８-2'!L134,"")</f>
        <v/>
      </c>
      <c r="K120" s="243" t="str">
        <f>IF('８-2'!M134&lt;&gt;"",'８-2'!M134,"")</f>
        <v/>
      </c>
    </row>
    <row r="121" spans="1:11" x14ac:dyDescent="0.45">
      <c r="A121" s="106"/>
      <c r="B121" s="662"/>
      <c r="C121" s="628"/>
      <c r="D121" s="659"/>
      <c r="E121" s="553"/>
      <c r="F121" s="656"/>
      <c r="G121" s="252" t="str">
        <f>IF('８-2'!I135&lt;&gt;"",'８-2'!I135,"")</f>
        <v/>
      </c>
      <c r="H121" s="253" t="str">
        <f>IF('８-2'!J135&lt;&gt;"",'８-2'!J135,"")</f>
        <v/>
      </c>
      <c r="I121" s="243" t="str">
        <f>IF('８-2'!K135&lt;&gt;"",'８-2'!K135,"")</f>
        <v/>
      </c>
      <c r="J121" s="253" t="str">
        <f>IF('８-2'!L135&lt;&gt;"",'８-2'!L135,"")</f>
        <v/>
      </c>
      <c r="K121" s="243" t="str">
        <f>IF('８-2'!M135&lt;&gt;"",'８-2'!M135,"")</f>
        <v/>
      </c>
    </row>
    <row r="122" spans="1:11" x14ac:dyDescent="0.45">
      <c r="A122" s="106"/>
      <c r="B122" s="662"/>
      <c r="C122" s="628"/>
      <c r="D122" s="659"/>
      <c r="E122" s="553"/>
      <c r="F122" s="656"/>
      <c r="G122" s="252" t="str">
        <f>IF('８-2'!I136&lt;&gt;"",'８-2'!I136,"")</f>
        <v/>
      </c>
      <c r="H122" s="253" t="str">
        <f>IF('８-2'!J136&lt;&gt;"",'８-2'!J136,"")</f>
        <v/>
      </c>
      <c r="I122" s="243" t="str">
        <f>IF('８-2'!K136&lt;&gt;"",'８-2'!K136,"")</f>
        <v/>
      </c>
      <c r="J122" s="253" t="str">
        <f>IF('８-2'!L136&lt;&gt;"",'８-2'!L136,"")</f>
        <v/>
      </c>
      <c r="K122" s="243" t="str">
        <f>IF('８-2'!M136&lt;&gt;"",'８-2'!M136,"")</f>
        <v/>
      </c>
    </row>
    <row r="123" spans="1:11" x14ac:dyDescent="0.45">
      <c r="A123" s="106"/>
      <c r="B123" s="662"/>
      <c r="C123" s="628"/>
      <c r="D123" s="659"/>
      <c r="E123" s="553"/>
      <c r="F123" s="656"/>
      <c r="G123" s="252" t="str">
        <f>IF('８-2'!I137&lt;&gt;"",'８-2'!I137,"")</f>
        <v/>
      </c>
      <c r="H123" s="253" t="str">
        <f>IF('８-2'!J137&lt;&gt;"",'８-2'!J137,"")</f>
        <v/>
      </c>
      <c r="I123" s="243" t="str">
        <f>IF('８-2'!K137&lt;&gt;"",'８-2'!K137,"")</f>
        <v/>
      </c>
      <c r="J123" s="253" t="str">
        <f>IF('８-2'!L137&lt;&gt;"",'８-2'!L137,"")</f>
        <v/>
      </c>
      <c r="K123" s="243" t="str">
        <f>IF('８-2'!M137&lt;&gt;"",'８-2'!M137,"")</f>
        <v/>
      </c>
    </row>
    <row r="124" spans="1:11" x14ac:dyDescent="0.45">
      <c r="A124" s="106"/>
      <c r="B124" s="662"/>
      <c r="C124" s="628"/>
      <c r="D124" s="659"/>
      <c r="E124" s="553"/>
      <c r="F124" s="656"/>
      <c r="G124" s="252" t="str">
        <f>IF('８-2'!I138&lt;&gt;"",'８-2'!I138,"")</f>
        <v/>
      </c>
      <c r="H124" s="253" t="str">
        <f>IF('８-2'!J138&lt;&gt;"",'８-2'!J138,"")</f>
        <v/>
      </c>
      <c r="I124" s="243" t="str">
        <f>IF('８-2'!K138&lt;&gt;"",'８-2'!K138,"")</f>
        <v/>
      </c>
      <c r="J124" s="253" t="str">
        <f>IF('８-2'!L138&lt;&gt;"",'８-2'!L138,"")</f>
        <v/>
      </c>
      <c r="K124" s="243" t="str">
        <f>IF('８-2'!M138&lt;&gt;"",'８-2'!M138,"")</f>
        <v/>
      </c>
    </row>
    <row r="125" spans="1:11" x14ac:dyDescent="0.45">
      <c r="A125" s="106"/>
      <c r="B125" s="662"/>
      <c r="C125" s="628"/>
      <c r="D125" s="659"/>
      <c r="E125" s="553"/>
      <c r="F125" s="656"/>
      <c r="G125" s="252" t="str">
        <f>IF('８-2'!I139&lt;&gt;"",'８-2'!I139,"")</f>
        <v/>
      </c>
      <c r="H125" s="253" t="str">
        <f>IF('８-2'!J139&lt;&gt;"",'８-2'!J139,"")</f>
        <v/>
      </c>
      <c r="I125" s="243" t="str">
        <f>IF('８-2'!K139&lt;&gt;"",'８-2'!K139,"")</f>
        <v/>
      </c>
      <c r="J125" s="253" t="str">
        <f>IF('８-2'!L139&lt;&gt;"",'８-2'!L139,"")</f>
        <v/>
      </c>
      <c r="K125" s="243" t="str">
        <f>IF('８-2'!M139&lt;&gt;"",'８-2'!M139,"")</f>
        <v/>
      </c>
    </row>
    <row r="126" spans="1:11" x14ac:dyDescent="0.45">
      <c r="A126" s="106"/>
      <c r="B126" s="662"/>
      <c r="C126" s="628"/>
      <c r="D126" s="659"/>
      <c r="E126" s="553"/>
      <c r="F126" s="656"/>
      <c r="G126" s="252" t="str">
        <f>IF('８-2'!I140&lt;&gt;"",'８-2'!I140,"")</f>
        <v/>
      </c>
      <c r="H126" s="253" t="str">
        <f>IF('８-2'!J140&lt;&gt;"",'８-2'!J140,"")</f>
        <v/>
      </c>
      <c r="I126" s="243" t="str">
        <f>IF('８-2'!K140&lt;&gt;"",'８-2'!K140,"")</f>
        <v/>
      </c>
      <c r="J126" s="253" t="str">
        <f>IF('８-2'!L140&lt;&gt;"",'８-2'!L140,"")</f>
        <v/>
      </c>
      <c r="K126" s="243" t="str">
        <f>IF('８-2'!M140&lt;&gt;"",'８-2'!M140,"")</f>
        <v/>
      </c>
    </row>
    <row r="127" spans="1:11" x14ac:dyDescent="0.45">
      <c r="A127" s="106"/>
      <c r="B127" s="662"/>
      <c r="C127" s="628"/>
      <c r="D127" s="659"/>
      <c r="E127" s="553"/>
      <c r="F127" s="656"/>
      <c r="G127" s="252" t="str">
        <f>IF('８-2'!I141&lt;&gt;"",'８-2'!I141,"")</f>
        <v/>
      </c>
      <c r="H127" s="253" t="str">
        <f>IF('８-2'!J141&lt;&gt;"",'８-2'!J141,"")</f>
        <v/>
      </c>
      <c r="I127" s="243" t="str">
        <f>IF('８-2'!K141&lt;&gt;"",'８-2'!K141,"")</f>
        <v/>
      </c>
      <c r="J127" s="253" t="str">
        <f>IF('８-2'!L141&lt;&gt;"",'８-2'!L141,"")</f>
        <v/>
      </c>
      <c r="K127" s="243" t="str">
        <f>IF('８-2'!M141&lt;&gt;"",'８-2'!M141,"")</f>
        <v/>
      </c>
    </row>
    <row r="128" spans="1:11" x14ac:dyDescent="0.45">
      <c r="A128" s="106"/>
      <c r="B128" s="662"/>
      <c r="C128" s="628"/>
      <c r="D128" s="659"/>
      <c r="E128" s="553"/>
      <c r="F128" s="656"/>
      <c r="G128" s="252" t="str">
        <f>IF('８-2'!I142&lt;&gt;"",'８-2'!I142,"")</f>
        <v/>
      </c>
      <c r="H128" s="253" t="str">
        <f>IF('８-2'!J142&lt;&gt;"",'８-2'!J142,"")</f>
        <v/>
      </c>
      <c r="I128" s="243" t="str">
        <f>IF('８-2'!K142&lt;&gt;"",'８-2'!K142,"")</f>
        <v/>
      </c>
      <c r="J128" s="253" t="str">
        <f>IF('８-2'!L142&lt;&gt;"",'８-2'!L142,"")</f>
        <v/>
      </c>
      <c r="K128" s="243" t="str">
        <f>IF('８-2'!M142&lt;&gt;"",'８-2'!M142,"")</f>
        <v/>
      </c>
    </row>
    <row r="129" spans="1:11" x14ac:dyDescent="0.45">
      <c r="A129" s="106"/>
      <c r="B129" s="662"/>
      <c r="C129" s="628"/>
      <c r="D129" s="659"/>
      <c r="E129" s="553"/>
      <c r="F129" s="656"/>
      <c r="G129" s="252" t="str">
        <f>IF('８-2'!I143&lt;&gt;"",'８-2'!I143,"")</f>
        <v/>
      </c>
      <c r="H129" s="253" t="str">
        <f>IF('８-2'!J143&lt;&gt;"",'８-2'!J143,"")</f>
        <v/>
      </c>
      <c r="I129" s="243" t="str">
        <f>IF('８-2'!K143&lt;&gt;"",'８-2'!K143,"")</f>
        <v/>
      </c>
      <c r="J129" s="253" t="str">
        <f>IF('８-2'!L143&lt;&gt;"",'８-2'!L143,"")</f>
        <v/>
      </c>
      <c r="K129" s="243" t="str">
        <f>IF('８-2'!M143&lt;&gt;"",'８-2'!M143,"")</f>
        <v/>
      </c>
    </row>
    <row r="130" spans="1:11" x14ac:dyDescent="0.45">
      <c r="A130" s="106"/>
      <c r="B130" s="662"/>
      <c r="C130" s="628"/>
      <c r="D130" s="659"/>
      <c r="E130" s="553"/>
      <c r="F130" s="656"/>
      <c r="G130" s="252" t="str">
        <f>IF('８-2'!I144&lt;&gt;"",'８-2'!I144,"")</f>
        <v/>
      </c>
      <c r="H130" s="253" t="str">
        <f>IF('８-2'!J144&lt;&gt;"",'８-2'!J144,"")</f>
        <v/>
      </c>
      <c r="I130" s="243" t="str">
        <f>IF('８-2'!K144&lt;&gt;"",'８-2'!K144,"")</f>
        <v/>
      </c>
      <c r="J130" s="253" t="str">
        <f>IF('８-2'!L144&lt;&gt;"",'８-2'!L144,"")</f>
        <v/>
      </c>
      <c r="K130" s="243" t="str">
        <f>IF('８-2'!M144&lt;&gt;"",'８-2'!M144,"")</f>
        <v/>
      </c>
    </row>
    <row r="131" spans="1:11" x14ac:dyDescent="0.45">
      <c r="A131" s="106"/>
      <c r="B131" s="662"/>
      <c r="C131" s="628"/>
      <c r="D131" s="659"/>
      <c r="E131" s="553"/>
      <c r="F131" s="656"/>
      <c r="G131" s="252" t="str">
        <f>IF('８-2'!I145&lt;&gt;"",'８-2'!I145,"")</f>
        <v/>
      </c>
      <c r="H131" s="253" t="str">
        <f>IF('８-2'!J145&lt;&gt;"",'８-2'!J145,"")</f>
        <v/>
      </c>
      <c r="I131" s="243" t="str">
        <f>IF('８-2'!K145&lt;&gt;"",'８-2'!K145,"")</f>
        <v/>
      </c>
      <c r="J131" s="253" t="str">
        <f>IF('８-2'!L145&lt;&gt;"",'８-2'!L145,"")</f>
        <v/>
      </c>
      <c r="K131" s="243" t="str">
        <f>IF('８-2'!M145&lt;&gt;"",'８-2'!M145,"")</f>
        <v/>
      </c>
    </row>
    <row r="132" spans="1:11" x14ac:dyDescent="0.45">
      <c r="A132" s="106"/>
      <c r="B132" s="662"/>
      <c r="C132" s="628"/>
      <c r="D132" s="659"/>
      <c r="E132" s="553"/>
      <c r="F132" s="656"/>
      <c r="G132" s="252" t="str">
        <f>IF('８-2'!I146&lt;&gt;"",'８-2'!I146,"")</f>
        <v/>
      </c>
      <c r="H132" s="253" t="str">
        <f>IF('８-2'!J146&lt;&gt;"",'８-2'!J146,"")</f>
        <v/>
      </c>
      <c r="I132" s="243" t="str">
        <f>IF('８-2'!K146&lt;&gt;"",'８-2'!K146,"")</f>
        <v/>
      </c>
      <c r="J132" s="253" t="str">
        <f>IF('８-2'!L146&lt;&gt;"",'８-2'!L146,"")</f>
        <v/>
      </c>
      <c r="K132" s="243" t="str">
        <f>IF('８-2'!M146&lt;&gt;"",'８-2'!M146,"")</f>
        <v/>
      </c>
    </row>
    <row r="133" spans="1:11" x14ac:dyDescent="0.45">
      <c r="A133" s="106"/>
      <c r="B133" s="662"/>
      <c r="C133" s="628"/>
      <c r="D133" s="659"/>
      <c r="E133" s="553"/>
      <c r="F133" s="656"/>
      <c r="G133" s="252" t="str">
        <f>IF('８-2'!I147&lt;&gt;"",'８-2'!I147,"")</f>
        <v/>
      </c>
      <c r="H133" s="253" t="str">
        <f>IF('８-2'!J147&lt;&gt;"",'８-2'!J147,"")</f>
        <v/>
      </c>
      <c r="I133" s="243" t="str">
        <f>IF('８-2'!K147&lt;&gt;"",'８-2'!K147,"")</f>
        <v/>
      </c>
      <c r="J133" s="253" t="str">
        <f>IF('８-2'!L147&lt;&gt;"",'８-2'!L147,"")</f>
        <v/>
      </c>
      <c r="K133" s="243" t="str">
        <f>IF('８-2'!M147&lt;&gt;"",'８-2'!M147,"")</f>
        <v/>
      </c>
    </row>
    <row r="134" spans="1:11" x14ac:dyDescent="0.45">
      <c r="A134" s="106"/>
      <c r="B134" s="662"/>
      <c r="C134" s="628"/>
      <c r="D134" s="659"/>
      <c r="E134" s="553"/>
      <c r="F134" s="656"/>
      <c r="G134" s="252" t="str">
        <f>IF('８-2'!I148&lt;&gt;"",'８-2'!I148,"")</f>
        <v/>
      </c>
      <c r="H134" s="253" t="str">
        <f>IF('８-2'!J148&lt;&gt;"",'８-2'!J148,"")</f>
        <v/>
      </c>
      <c r="I134" s="243" t="str">
        <f>IF('８-2'!K148&lt;&gt;"",'８-2'!K148,"")</f>
        <v/>
      </c>
      <c r="J134" s="253" t="str">
        <f>IF('８-2'!L148&lt;&gt;"",'８-2'!L148,"")</f>
        <v/>
      </c>
      <c r="K134" s="243" t="str">
        <f>IF('８-2'!M148&lt;&gt;"",'８-2'!M148,"")</f>
        <v/>
      </c>
    </row>
    <row r="135" spans="1:11" x14ac:dyDescent="0.45">
      <c r="A135" s="106"/>
      <c r="B135" s="662"/>
      <c r="C135" s="628"/>
      <c r="D135" s="659"/>
      <c r="E135" s="553"/>
      <c r="F135" s="656"/>
      <c r="G135" s="252" t="str">
        <f>IF('８-2'!I149&lt;&gt;"",'８-2'!I149,"")</f>
        <v/>
      </c>
      <c r="H135" s="253" t="str">
        <f>IF('８-2'!J149&lt;&gt;"",'８-2'!J149,"")</f>
        <v/>
      </c>
      <c r="I135" s="243" t="str">
        <f>IF('８-2'!K149&lt;&gt;"",'８-2'!K149,"")</f>
        <v/>
      </c>
      <c r="J135" s="253" t="str">
        <f>IF('８-2'!L149&lt;&gt;"",'８-2'!L149,"")</f>
        <v/>
      </c>
      <c r="K135" s="243" t="str">
        <f>IF('８-2'!M149&lt;&gt;"",'８-2'!M149,"")</f>
        <v/>
      </c>
    </row>
    <row r="136" spans="1:11" x14ac:dyDescent="0.45">
      <c r="A136" s="106"/>
      <c r="B136" s="662"/>
      <c r="C136" s="628"/>
      <c r="D136" s="659"/>
      <c r="E136" s="553"/>
      <c r="F136" s="656"/>
      <c r="G136" s="252" t="str">
        <f>IF('８-2'!I150&lt;&gt;"",'８-2'!I150,"")</f>
        <v/>
      </c>
      <c r="H136" s="253" t="str">
        <f>IF('８-2'!J150&lt;&gt;"",'８-2'!J150,"")</f>
        <v/>
      </c>
      <c r="I136" s="243" t="str">
        <f>IF('８-2'!K150&lt;&gt;"",'８-2'!K150,"")</f>
        <v/>
      </c>
      <c r="J136" s="253" t="str">
        <f>IF('８-2'!L150&lt;&gt;"",'８-2'!L150,"")</f>
        <v/>
      </c>
      <c r="K136" s="243" t="str">
        <f>IF('８-2'!M150&lt;&gt;"",'８-2'!M150,"")</f>
        <v/>
      </c>
    </row>
    <row r="137" spans="1:11" x14ac:dyDescent="0.45">
      <c r="A137" s="106"/>
      <c r="B137" s="662"/>
      <c r="C137" s="628"/>
      <c r="D137" s="659"/>
      <c r="E137" s="553"/>
      <c r="F137" s="656"/>
      <c r="G137" s="252" t="str">
        <f>IF('８-2'!I151&lt;&gt;"",'８-2'!I151,"")</f>
        <v/>
      </c>
      <c r="H137" s="253" t="str">
        <f>IF('８-2'!J151&lt;&gt;"",'８-2'!J151,"")</f>
        <v/>
      </c>
      <c r="I137" s="243" t="str">
        <f>IF('８-2'!K151&lt;&gt;"",'８-2'!K151,"")</f>
        <v/>
      </c>
      <c r="J137" s="253" t="str">
        <f>IF('８-2'!L151&lt;&gt;"",'８-2'!L151,"")</f>
        <v/>
      </c>
      <c r="K137" s="243" t="str">
        <f>IF('８-2'!M151&lt;&gt;"",'８-2'!M151,"")</f>
        <v/>
      </c>
    </row>
    <row r="138" spans="1:11" x14ac:dyDescent="0.45">
      <c r="A138" s="106"/>
      <c r="B138" s="662"/>
      <c r="C138" s="628"/>
      <c r="D138" s="659"/>
      <c r="E138" s="553"/>
      <c r="F138" s="656"/>
      <c r="G138" s="252" t="str">
        <f>IF('８-2'!I152&lt;&gt;"",'８-2'!I152,"")</f>
        <v/>
      </c>
      <c r="H138" s="253" t="str">
        <f>IF('８-2'!J152&lt;&gt;"",'８-2'!J152,"")</f>
        <v/>
      </c>
      <c r="I138" s="243" t="str">
        <f>IF('８-2'!K152&lt;&gt;"",'８-2'!K152,"")</f>
        <v/>
      </c>
      <c r="J138" s="253" t="str">
        <f>IF('８-2'!L152&lt;&gt;"",'８-2'!L152,"")</f>
        <v/>
      </c>
      <c r="K138" s="243" t="str">
        <f>IF('８-2'!M152&lt;&gt;"",'８-2'!M152,"")</f>
        <v/>
      </c>
    </row>
    <row r="139" spans="1:11" x14ac:dyDescent="0.45">
      <c r="A139" s="106"/>
      <c r="B139" s="662"/>
      <c r="C139" s="628"/>
      <c r="D139" s="659"/>
      <c r="E139" s="553"/>
      <c r="F139" s="656"/>
      <c r="G139" s="252" t="str">
        <f>IF('８-2'!I153&lt;&gt;"",'８-2'!I153,"")</f>
        <v/>
      </c>
      <c r="H139" s="253" t="str">
        <f>IF('８-2'!J153&lt;&gt;"",'８-2'!J153,"")</f>
        <v/>
      </c>
      <c r="I139" s="243" t="str">
        <f>IF('８-2'!K153&lt;&gt;"",'８-2'!K153,"")</f>
        <v/>
      </c>
      <c r="J139" s="253" t="str">
        <f>IF('８-2'!L153&lt;&gt;"",'８-2'!L153,"")</f>
        <v/>
      </c>
      <c r="K139" s="243" t="str">
        <f>IF('８-2'!M153&lt;&gt;"",'８-2'!M153,"")</f>
        <v/>
      </c>
    </row>
    <row r="140" spans="1:11" x14ac:dyDescent="0.45">
      <c r="A140" s="106"/>
      <c r="B140" s="662"/>
      <c r="C140" s="628"/>
      <c r="D140" s="659"/>
      <c r="E140" s="553"/>
      <c r="F140" s="656"/>
      <c r="G140" s="252" t="str">
        <f>IF('８-2'!I154&lt;&gt;"",'８-2'!I154,"")</f>
        <v/>
      </c>
      <c r="H140" s="253" t="str">
        <f>IF('８-2'!J154&lt;&gt;"",'８-2'!J154,"")</f>
        <v/>
      </c>
      <c r="I140" s="243" t="str">
        <f>IF('８-2'!K154&lt;&gt;"",'８-2'!K154,"")</f>
        <v/>
      </c>
      <c r="J140" s="253" t="str">
        <f>IF('８-2'!L154&lt;&gt;"",'８-2'!L154,"")</f>
        <v/>
      </c>
      <c r="K140" s="243" t="str">
        <f>IF('８-2'!M154&lt;&gt;"",'８-2'!M154,"")</f>
        <v/>
      </c>
    </row>
    <row r="141" spans="1:11" x14ac:dyDescent="0.45">
      <c r="A141" s="106"/>
      <c r="B141" s="662"/>
      <c r="C141" s="628"/>
      <c r="D141" s="659"/>
      <c r="E141" s="553"/>
      <c r="F141" s="656"/>
      <c r="G141" s="252" t="str">
        <f>IF('８-2'!I155&lt;&gt;"",'８-2'!I155,"")</f>
        <v/>
      </c>
      <c r="H141" s="253" t="str">
        <f>IF('８-2'!J155&lt;&gt;"",'８-2'!J155,"")</f>
        <v/>
      </c>
      <c r="I141" s="243" t="str">
        <f>IF('８-2'!K155&lt;&gt;"",'８-2'!K155,"")</f>
        <v/>
      </c>
      <c r="J141" s="253" t="str">
        <f>IF('８-2'!L155&lt;&gt;"",'８-2'!L155,"")</f>
        <v/>
      </c>
      <c r="K141" s="243" t="str">
        <f>IF('８-2'!M155&lt;&gt;"",'８-2'!M155,"")</f>
        <v/>
      </c>
    </row>
    <row r="142" spans="1:11" x14ac:dyDescent="0.45">
      <c r="A142" s="106"/>
      <c r="B142" s="662"/>
      <c r="C142" s="628"/>
      <c r="D142" s="659"/>
      <c r="E142" s="553"/>
      <c r="F142" s="656"/>
      <c r="G142" s="252" t="str">
        <f>IF('８-2'!I156&lt;&gt;"",'８-2'!I156,"")</f>
        <v/>
      </c>
      <c r="H142" s="253" t="str">
        <f>IF('８-2'!J156&lt;&gt;"",'８-2'!J156,"")</f>
        <v/>
      </c>
      <c r="I142" s="243" t="str">
        <f>IF('８-2'!K156&lt;&gt;"",'８-2'!K156,"")</f>
        <v/>
      </c>
      <c r="J142" s="253" t="str">
        <f>IF('８-2'!L156&lt;&gt;"",'８-2'!L156,"")</f>
        <v/>
      </c>
      <c r="K142" s="243" t="str">
        <f>IF('８-2'!M156&lt;&gt;"",'８-2'!M156,"")</f>
        <v/>
      </c>
    </row>
    <row r="143" spans="1:11" ht="15.6" thickBot="1" x14ac:dyDescent="0.5">
      <c r="A143" s="106"/>
      <c r="B143" s="590"/>
      <c r="C143" s="629"/>
      <c r="D143" s="660"/>
      <c r="E143" s="554"/>
      <c r="F143" s="657"/>
      <c r="G143" s="254" t="str">
        <f>IF('８-2'!I157&lt;&gt;"",'８-2'!I157,"")</f>
        <v/>
      </c>
      <c r="H143" s="255" t="str">
        <f>IF('８-2'!J157&lt;&gt;"",'８-2'!J157,"")</f>
        <v/>
      </c>
      <c r="I143" s="247" t="str">
        <f>IF('８-2'!K157&lt;&gt;"",'８-2'!K157,"")</f>
        <v/>
      </c>
      <c r="J143" s="255" t="str">
        <f>IF('８-2'!L157&lt;&gt;"",'８-2'!L157,"")</f>
        <v/>
      </c>
      <c r="K143" s="247" t="str">
        <f>IF('８-2'!M157&lt;&gt;"",'８-2'!M157,"")</f>
        <v/>
      </c>
    </row>
    <row r="144" spans="1:11" x14ac:dyDescent="0.45">
      <c r="A144" s="106"/>
      <c r="B144" s="661" t="str">
        <f>IF(C144&lt;&gt;"",5,"")</f>
        <v/>
      </c>
      <c r="C144" s="627" t="str">
        <f>IF('1'!D17&lt;&gt;"",'1'!D17,"")</f>
        <v/>
      </c>
      <c r="D144" s="658" t="str">
        <f>IF('3'!G38="[選択]","","【A】"&amp;'3'!G38&amp;"（"&amp;'3'!H39&amp;"）"&amp;CHAR(10))&amp;IF('3'!I38="[選択]","","【B】"&amp;'3'!I38&amp;"（"&amp;'3'!J39&amp;"）"&amp;CHAR(10))&amp;IF('3'!K38="実施済","【C】"&amp;'3'!K38&amp;"（"&amp;'3'!L39&amp;"）"&amp;CHAR(10),"")&amp;IF('3'!M38="実施済","【D】"&amp;'3'!M38&amp;"（"&amp;'3'!N39&amp;"）"&amp;CHAR(10),"")</f>
        <v/>
      </c>
      <c r="E144" s="552" t="str">
        <f>IF('4'!G39="[選択]","","【a】"&amp;'4'!G39&amp;"（"&amp;'4'!H40&amp;"）"&amp;CHAR(10))&amp;IF('4'!I39="[選択]","","【b】"&amp;'4'!I39&amp;"（"&amp;'4'!J40&amp;"）"&amp;CHAR(10))&amp;IF('4'!K39="[選択]","","【c】"&amp;'4'!K39&amp;"（"&amp;'4'!L40&amp;"）"&amp;CHAR(10))&amp;IF('4'!M39="[選択]","","【d】"&amp;'4'!M39&amp;"（"&amp;'4'!N40&amp;"）"&amp;CHAR(10))&amp;IF('4'!O39="[選択]","","【e】"&amp;'4'!O39&amp;"（"&amp;'4'!P40&amp;"）"&amp;CHAR(10))&amp;IF('4'!Q39="[選択]","","【f】"&amp;'4'!Q39&amp;"（"&amp;'4'!R40&amp;"）"&amp;CHAR(10))&amp;IF('4'!S39="[選択]","","【g】"&amp;'4'!S39&amp;"（"&amp;'4'!T40&amp;"）"&amp;CHAR(10))&amp;IF('4'!U39="[選択]","","【h】"&amp;'4'!U39&amp;"（"&amp;'4'!V40&amp;"）")</f>
        <v/>
      </c>
      <c r="F144" s="655" t="str">
        <f>'4'!X39</f>
        <v>[選択]</v>
      </c>
      <c r="G144" s="250" t="str">
        <f>IF('８-2'!I158&lt;&gt;"",'８-2'!I158,"")</f>
        <v/>
      </c>
      <c r="H144" s="251" t="str">
        <f>IF('８-2'!J158&lt;&gt;"",'８-2'!J158,"")</f>
        <v/>
      </c>
      <c r="I144" s="236" t="str">
        <f>IF('８-2'!K158&lt;&gt;"",'８-2'!K158,"")</f>
        <v/>
      </c>
      <c r="J144" s="251" t="str">
        <f>IF('８-2'!L158&lt;&gt;"",'８-2'!L158,"")</f>
        <v/>
      </c>
      <c r="K144" s="236" t="str">
        <f>IF('８-2'!M158&lt;&gt;"",'８-2'!M158,"")</f>
        <v/>
      </c>
    </row>
    <row r="145" spans="1:11" x14ac:dyDescent="0.45">
      <c r="A145" s="106"/>
      <c r="B145" s="662"/>
      <c r="C145" s="628"/>
      <c r="D145" s="659"/>
      <c r="E145" s="553"/>
      <c r="F145" s="656"/>
      <c r="G145" s="252" t="str">
        <f>IF('８-2'!I159&lt;&gt;"",'８-2'!I159,"")</f>
        <v/>
      </c>
      <c r="H145" s="253" t="str">
        <f>IF('８-2'!J159&lt;&gt;"",'８-2'!J159,"")</f>
        <v/>
      </c>
      <c r="I145" s="243" t="str">
        <f>IF('８-2'!K159&lt;&gt;"",'８-2'!K159,"")</f>
        <v/>
      </c>
      <c r="J145" s="253" t="str">
        <f>IF('８-2'!L159&lt;&gt;"",'８-2'!L159,"")</f>
        <v/>
      </c>
      <c r="K145" s="243" t="str">
        <f>IF('８-2'!M159&lt;&gt;"",'８-2'!M159,"")</f>
        <v/>
      </c>
    </row>
    <row r="146" spans="1:11" x14ac:dyDescent="0.45">
      <c r="A146" s="106"/>
      <c r="B146" s="662"/>
      <c r="C146" s="628"/>
      <c r="D146" s="659"/>
      <c r="E146" s="553"/>
      <c r="F146" s="656"/>
      <c r="G146" s="252" t="str">
        <f>IF('８-2'!I160&lt;&gt;"",'８-2'!I160,"")</f>
        <v/>
      </c>
      <c r="H146" s="253" t="str">
        <f>IF('８-2'!J160&lt;&gt;"",'８-2'!J160,"")</f>
        <v/>
      </c>
      <c r="I146" s="243" t="str">
        <f>IF('８-2'!K160&lt;&gt;"",'８-2'!K160,"")</f>
        <v/>
      </c>
      <c r="J146" s="253" t="str">
        <f>IF('８-2'!L160&lt;&gt;"",'８-2'!L160,"")</f>
        <v/>
      </c>
      <c r="K146" s="243" t="str">
        <f>IF('８-2'!M160&lt;&gt;"",'８-2'!M160,"")</f>
        <v/>
      </c>
    </row>
    <row r="147" spans="1:11" x14ac:dyDescent="0.45">
      <c r="A147" s="106"/>
      <c r="B147" s="662"/>
      <c r="C147" s="628"/>
      <c r="D147" s="659"/>
      <c r="E147" s="553"/>
      <c r="F147" s="656"/>
      <c r="G147" s="252" t="str">
        <f>IF('８-2'!I161&lt;&gt;"",'８-2'!I161,"")</f>
        <v/>
      </c>
      <c r="H147" s="253" t="str">
        <f>IF('８-2'!J161&lt;&gt;"",'８-2'!J161,"")</f>
        <v/>
      </c>
      <c r="I147" s="243" t="str">
        <f>IF('８-2'!K161&lt;&gt;"",'８-2'!K161,"")</f>
        <v/>
      </c>
      <c r="J147" s="253" t="str">
        <f>IF('８-2'!L161&lt;&gt;"",'８-2'!L161,"")</f>
        <v/>
      </c>
      <c r="K147" s="243" t="str">
        <f>IF('８-2'!M161&lt;&gt;"",'８-2'!M161,"")</f>
        <v/>
      </c>
    </row>
    <row r="148" spans="1:11" x14ac:dyDescent="0.45">
      <c r="A148" s="106"/>
      <c r="B148" s="662"/>
      <c r="C148" s="628"/>
      <c r="D148" s="659"/>
      <c r="E148" s="553"/>
      <c r="F148" s="656"/>
      <c r="G148" s="252" t="str">
        <f>IF('８-2'!I162&lt;&gt;"",'８-2'!I162,"")</f>
        <v/>
      </c>
      <c r="H148" s="253" t="str">
        <f>IF('８-2'!J162&lt;&gt;"",'８-2'!J162,"")</f>
        <v/>
      </c>
      <c r="I148" s="243" t="str">
        <f>IF('８-2'!K162&lt;&gt;"",'８-2'!K162,"")</f>
        <v/>
      </c>
      <c r="J148" s="253" t="str">
        <f>IF('８-2'!L162&lt;&gt;"",'８-2'!L162,"")</f>
        <v/>
      </c>
      <c r="K148" s="243" t="str">
        <f>IF('８-2'!M162&lt;&gt;"",'８-2'!M162,"")</f>
        <v/>
      </c>
    </row>
    <row r="149" spans="1:11" x14ac:dyDescent="0.45">
      <c r="A149" s="106"/>
      <c r="B149" s="662"/>
      <c r="C149" s="628"/>
      <c r="D149" s="659"/>
      <c r="E149" s="553"/>
      <c r="F149" s="656"/>
      <c r="G149" s="252" t="str">
        <f>IF('８-2'!I163&lt;&gt;"",'８-2'!I163,"")</f>
        <v/>
      </c>
      <c r="H149" s="253" t="str">
        <f>IF('８-2'!J163&lt;&gt;"",'８-2'!J163,"")</f>
        <v/>
      </c>
      <c r="I149" s="243" t="str">
        <f>IF('８-2'!K163&lt;&gt;"",'８-2'!K163,"")</f>
        <v/>
      </c>
      <c r="J149" s="253" t="str">
        <f>IF('８-2'!L163&lt;&gt;"",'８-2'!L163,"")</f>
        <v/>
      </c>
      <c r="K149" s="243" t="str">
        <f>IF('８-2'!M163&lt;&gt;"",'８-2'!M163,"")</f>
        <v/>
      </c>
    </row>
    <row r="150" spans="1:11" x14ac:dyDescent="0.45">
      <c r="A150" s="106"/>
      <c r="B150" s="662"/>
      <c r="C150" s="628"/>
      <c r="D150" s="659"/>
      <c r="E150" s="553"/>
      <c r="F150" s="656"/>
      <c r="G150" s="252" t="str">
        <f>IF('８-2'!I164&lt;&gt;"",'８-2'!I164,"")</f>
        <v/>
      </c>
      <c r="H150" s="253" t="str">
        <f>IF('８-2'!J164&lt;&gt;"",'８-2'!J164,"")</f>
        <v/>
      </c>
      <c r="I150" s="243" t="str">
        <f>IF('８-2'!K164&lt;&gt;"",'８-2'!K164,"")</f>
        <v/>
      </c>
      <c r="J150" s="253" t="str">
        <f>IF('８-2'!L164&lt;&gt;"",'８-2'!L164,"")</f>
        <v/>
      </c>
      <c r="K150" s="243" t="str">
        <f>IF('８-2'!M164&lt;&gt;"",'８-2'!M164,"")</f>
        <v/>
      </c>
    </row>
    <row r="151" spans="1:11" x14ac:dyDescent="0.45">
      <c r="A151" s="106"/>
      <c r="B151" s="662"/>
      <c r="C151" s="628"/>
      <c r="D151" s="659"/>
      <c r="E151" s="553"/>
      <c r="F151" s="656"/>
      <c r="G151" s="252" t="str">
        <f>IF('８-2'!I165&lt;&gt;"",'８-2'!I165,"")</f>
        <v/>
      </c>
      <c r="H151" s="253" t="str">
        <f>IF('８-2'!J165&lt;&gt;"",'８-2'!J165,"")</f>
        <v/>
      </c>
      <c r="I151" s="243" t="str">
        <f>IF('８-2'!K165&lt;&gt;"",'８-2'!K165,"")</f>
        <v/>
      </c>
      <c r="J151" s="253" t="str">
        <f>IF('８-2'!L165&lt;&gt;"",'８-2'!L165,"")</f>
        <v/>
      </c>
      <c r="K151" s="243" t="str">
        <f>IF('８-2'!M165&lt;&gt;"",'８-2'!M165,"")</f>
        <v/>
      </c>
    </row>
    <row r="152" spans="1:11" x14ac:dyDescent="0.45">
      <c r="A152" s="106"/>
      <c r="B152" s="662"/>
      <c r="C152" s="628"/>
      <c r="D152" s="659"/>
      <c r="E152" s="553"/>
      <c r="F152" s="656"/>
      <c r="G152" s="252" t="str">
        <f>IF('８-2'!I166&lt;&gt;"",'８-2'!I166,"")</f>
        <v/>
      </c>
      <c r="H152" s="253" t="str">
        <f>IF('８-2'!J166&lt;&gt;"",'８-2'!J166,"")</f>
        <v/>
      </c>
      <c r="I152" s="243" t="str">
        <f>IF('８-2'!K166&lt;&gt;"",'８-2'!K166,"")</f>
        <v/>
      </c>
      <c r="J152" s="253" t="str">
        <f>IF('８-2'!L166&lt;&gt;"",'８-2'!L166,"")</f>
        <v/>
      </c>
      <c r="K152" s="243" t="str">
        <f>IF('８-2'!M166&lt;&gt;"",'８-2'!M166,"")</f>
        <v/>
      </c>
    </row>
    <row r="153" spans="1:11" x14ac:dyDescent="0.45">
      <c r="A153" s="106"/>
      <c r="B153" s="662"/>
      <c r="C153" s="628"/>
      <c r="D153" s="659"/>
      <c r="E153" s="553"/>
      <c r="F153" s="656"/>
      <c r="G153" s="252" t="str">
        <f>IF('８-2'!I167&lt;&gt;"",'８-2'!I167,"")</f>
        <v/>
      </c>
      <c r="H153" s="253" t="str">
        <f>IF('８-2'!J167&lt;&gt;"",'８-2'!J167,"")</f>
        <v/>
      </c>
      <c r="I153" s="243" t="str">
        <f>IF('８-2'!K167&lt;&gt;"",'８-2'!K167,"")</f>
        <v/>
      </c>
      <c r="J153" s="253" t="str">
        <f>IF('８-2'!L167&lt;&gt;"",'８-2'!L167,"")</f>
        <v/>
      </c>
      <c r="K153" s="243" t="str">
        <f>IF('８-2'!M167&lt;&gt;"",'８-2'!M167,"")</f>
        <v/>
      </c>
    </row>
    <row r="154" spans="1:11" x14ac:dyDescent="0.45">
      <c r="A154" s="106"/>
      <c r="B154" s="662"/>
      <c r="C154" s="628"/>
      <c r="D154" s="659"/>
      <c r="E154" s="553"/>
      <c r="F154" s="656"/>
      <c r="G154" s="252" t="str">
        <f>IF('８-2'!I168&lt;&gt;"",'８-2'!I168,"")</f>
        <v/>
      </c>
      <c r="H154" s="253" t="str">
        <f>IF('８-2'!J168&lt;&gt;"",'８-2'!J168,"")</f>
        <v/>
      </c>
      <c r="I154" s="243" t="str">
        <f>IF('８-2'!K168&lt;&gt;"",'８-2'!K168,"")</f>
        <v/>
      </c>
      <c r="J154" s="253" t="str">
        <f>IF('８-2'!L168&lt;&gt;"",'８-2'!L168,"")</f>
        <v/>
      </c>
      <c r="K154" s="243" t="str">
        <f>IF('８-2'!M168&lt;&gt;"",'８-2'!M168,"")</f>
        <v/>
      </c>
    </row>
    <row r="155" spans="1:11" x14ac:dyDescent="0.45">
      <c r="A155" s="106"/>
      <c r="B155" s="662"/>
      <c r="C155" s="628"/>
      <c r="D155" s="659"/>
      <c r="E155" s="553"/>
      <c r="F155" s="656"/>
      <c r="G155" s="252" t="str">
        <f>IF('８-2'!I169&lt;&gt;"",'８-2'!I169,"")</f>
        <v/>
      </c>
      <c r="H155" s="253" t="str">
        <f>IF('８-2'!J169&lt;&gt;"",'８-2'!J169,"")</f>
        <v/>
      </c>
      <c r="I155" s="243" t="str">
        <f>IF('８-2'!K169&lt;&gt;"",'８-2'!K169,"")</f>
        <v/>
      </c>
      <c r="J155" s="253" t="str">
        <f>IF('８-2'!L169&lt;&gt;"",'８-2'!L169,"")</f>
        <v/>
      </c>
      <c r="K155" s="243" t="str">
        <f>IF('８-2'!M169&lt;&gt;"",'８-2'!M169,"")</f>
        <v/>
      </c>
    </row>
    <row r="156" spans="1:11" x14ac:dyDescent="0.45">
      <c r="A156" s="106"/>
      <c r="B156" s="662"/>
      <c r="C156" s="628"/>
      <c r="D156" s="659"/>
      <c r="E156" s="553"/>
      <c r="F156" s="656"/>
      <c r="G156" s="252" t="str">
        <f>IF('８-2'!I170&lt;&gt;"",'８-2'!I170,"")</f>
        <v/>
      </c>
      <c r="H156" s="253" t="str">
        <f>IF('８-2'!J170&lt;&gt;"",'８-2'!J170,"")</f>
        <v/>
      </c>
      <c r="I156" s="243" t="str">
        <f>IF('８-2'!K170&lt;&gt;"",'８-2'!K170,"")</f>
        <v/>
      </c>
      <c r="J156" s="253" t="str">
        <f>IF('８-2'!L170&lt;&gt;"",'８-2'!L170,"")</f>
        <v/>
      </c>
      <c r="K156" s="243" t="str">
        <f>IF('８-2'!M170&lt;&gt;"",'８-2'!M170,"")</f>
        <v/>
      </c>
    </row>
    <row r="157" spans="1:11" x14ac:dyDescent="0.45">
      <c r="A157" s="106"/>
      <c r="B157" s="662"/>
      <c r="C157" s="628"/>
      <c r="D157" s="659"/>
      <c r="E157" s="553"/>
      <c r="F157" s="656"/>
      <c r="G157" s="252" t="str">
        <f>IF('８-2'!I171&lt;&gt;"",'８-2'!I171,"")</f>
        <v/>
      </c>
      <c r="H157" s="253" t="str">
        <f>IF('８-2'!J171&lt;&gt;"",'８-2'!J171,"")</f>
        <v/>
      </c>
      <c r="I157" s="243" t="str">
        <f>IF('８-2'!K171&lt;&gt;"",'８-2'!K171,"")</f>
        <v/>
      </c>
      <c r="J157" s="253" t="str">
        <f>IF('８-2'!L171&lt;&gt;"",'８-2'!L171,"")</f>
        <v/>
      </c>
      <c r="K157" s="243" t="str">
        <f>IF('８-2'!M171&lt;&gt;"",'８-2'!M171,"")</f>
        <v/>
      </c>
    </row>
    <row r="158" spans="1:11" x14ac:dyDescent="0.45">
      <c r="A158" s="106"/>
      <c r="B158" s="662"/>
      <c r="C158" s="628"/>
      <c r="D158" s="659"/>
      <c r="E158" s="553"/>
      <c r="F158" s="656"/>
      <c r="G158" s="252" t="str">
        <f>IF('８-2'!I172&lt;&gt;"",'８-2'!I172,"")</f>
        <v/>
      </c>
      <c r="H158" s="253" t="str">
        <f>IF('８-2'!J172&lt;&gt;"",'８-2'!J172,"")</f>
        <v/>
      </c>
      <c r="I158" s="243" t="str">
        <f>IF('８-2'!K172&lt;&gt;"",'８-2'!K172,"")</f>
        <v/>
      </c>
      <c r="J158" s="253" t="str">
        <f>IF('８-2'!L172&lt;&gt;"",'８-2'!L172,"")</f>
        <v/>
      </c>
      <c r="K158" s="243" t="str">
        <f>IF('８-2'!M172&lt;&gt;"",'８-2'!M172,"")</f>
        <v/>
      </c>
    </row>
    <row r="159" spans="1:11" x14ac:dyDescent="0.45">
      <c r="A159" s="106"/>
      <c r="B159" s="662"/>
      <c r="C159" s="628"/>
      <c r="D159" s="659"/>
      <c r="E159" s="553"/>
      <c r="F159" s="656"/>
      <c r="G159" s="252" t="str">
        <f>IF('８-2'!I173&lt;&gt;"",'８-2'!I173,"")</f>
        <v/>
      </c>
      <c r="H159" s="253" t="str">
        <f>IF('８-2'!J173&lt;&gt;"",'８-2'!J173,"")</f>
        <v/>
      </c>
      <c r="I159" s="243" t="str">
        <f>IF('８-2'!K173&lt;&gt;"",'８-2'!K173,"")</f>
        <v/>
      </c>
      <c r="J159" s="253" t="str">
        <f>IF('８-2'!L173&lt;&gt;"",'８-2'!L173,"")</f>
        <v/>
      </c>
      <c r="K159" s="243" t="str">
        <f>IF('８-2'!M173&lt;&gt;"",'８-2'!M173,"")</f>
        <v/>
      </c>
    </row>
    <row r="160" spans="1:11" x14ac:dyDescent="0.45">
      <c r="A160" s="106"/>
      <c r="B160" s="662"/>
      <c r="C160" s="628"/>
      <c r="D160" s="659"/>
      <c r="E160" s="553"/>
      <c r="F160" s="656"/>
      <c r="G160" s="252" t="str">
        <f>IF('８-2'!I174&lt;&gt;"",'８-2'!I174,"")</f>
        <v/>
      </c>
      <c r="H160" s="253" t="str">
        <f>IF('８-2'!J174&lt;&gt;"",'８-2'!J174,"")</f>
        <v/>
      </c>
      <c r="I160" s="243" t="str">
        <f>IF('８-2'!K174&lt;&gt;"",'８-2'!K174,"")</f>
        <v/>
      </c>
      <c r="J160" s="253" t="str">
        <f>IF('８-2'!L174&lt;&gt;"",'８-2'!L174,"")</f>
        <v/>
      </c>
      <c r="K160" s="243" t="str">
        <f>IF('８-2'!M174&lt;&gt;"",'８-2'!M174,"")</f>
        <v/>
      </c>
    </row>
    <row r="161" spans="1:11" x14ac:dyDescent="0.45">
      <c r="A161" s="106"/>
      <c r="B161" s="662"/>
      <c r="C161" s="628"/>
      <c r="D161" s="659"/>
      <c r="E161" s="553"/>
      <c r="F161" s="656"/>
      <c r="G161" s="252" t="str">
        <f>IF('８-2'!I175&lt;&gt;"",'８-2'!I175,"")</f>
        <v/>
      </c>
      <c r="H161" s="253" t="str">
        <f>IF('８-2'!J175&lt;&gt;"",'８-2'!J175,"")</f>
        <v/>
      </c>
      <c r="I161" s="243" t="str">
        <f>IF('８-2'!K175&lt;&gt;"",'８-2'!K175,"")</f>
        <v/>
      </c>
      <c r="J161" s="253" t="str">
        <f>IF('８-2'!L175&lt;&gt;"",'８-2'!L175,"")</f>
        <v/>
      </c>
      <c r="K161" s="243" t="str">
        <f>IF('８-2'!M175&lt;&gt;"",'８-2'!M175,"")</f>
        <v/>
      </c>
    </row>
    <row r="162" spans="1:11" x14ac:dyDescent="0.45">
      <c r="A162" s="106"/>
      <c r="B162" s="662"/>
      <c r="C162" s="628"/>
      <c r="D162" s="659"/>
      <c r="E162" s="553"/>
      <c r="F162" s="656"/>
      <c r="G162" s="252" t="str">
        <f>IF('８-2'!I176&lt;&gt;"",'８-2'!I176,"")</f>
        <v/>
      </c>
      <c r="H162" s="253" t="str">
        <f>IF('８-2'!J176&lt;&gt;"",'８-2'!J176,"")</f>
        <v/>
      </c>
      <c r="I162" s="243" t="str">
        <f>IF('８-2'!K176&lt;&gt;"",'８-2'!K176,"")</f>
        <v/>
      </c>
      <c r="J162" s="253" t="str">
        <f>IF('８-2'!L176&lt;&gt;"",'８-2'!L176,"")</f>
        <v/>
      </c>
      <c r="K162" s="243" t="str">
        <f>IF('８-2'!M176&lt;&gt;"",'８-2'!M176,"")</f>
        <v/>
      </c>
    </row>
    <row r="163" spans="1:11" x14ac:dyDescent="0.45">
      <c r="A163" s="106"/>
      <c r="B163" s="662"/>
      <c r="C163" s="628"/>
      <c r="D163" s="659"/>
      <c r="E163" s="553"/>
      <c r="F163" s="656"/>
      <c r="G163" s="252" t="str">
        <f>IF('８-2'!I177&lt;&gt;"",'８-2'!I177,"")</f>
        <v/>
      </c>
      <c r="H163" s="253" t="str">
        <f>IF('８-2'!J177&lt;&gt;"",'８-2'!J177,"")</f>
        <v/>
      </c>
      <c r="I163" s="243" t="str">
        <f>IF('８-2'!K177&lt;&gt;"",'８-2'!K177,"")</f>
        <v/>
      </c>
      <c r="J163" s="253" t="str">
        <f>IF('８-2'!L177&lt;&gt;"",'８-2'!L177,"")</f>
        <v/>
      </c>
      <c r="K163" s="243" t="str">
        <f>IF('８-2'!M177&lt;&gt;"",'８-2'!M177,"")</f>
        <v/>
      </c>
    </row>
    <row r="164" spans="1:11" x14ac:dyDescent="0.45">
      <c r="A164" s="106"/>
      <c r="B164" s="662"/>
      <c r="C164" s="628"/>
      <c r="D164" s="659"/>
      <c r="E164" s="553"/>
      <c r="F164" s="656"/>
      <c r="G164" s="252" t="str">
        <f>IF('８-2'!I178&lt;&gt;"",'８-2'!I178,"")</f>
        <v/>
      </c>
      <c r="H164" s="253" t="str">
        <f>IF('８-2'!J178&lt;&gt;"",'８-2'!J178,"")</f>
        <v/>
      </c>
      <c r="I164" s="243" t="str">
        <f>IF('８-2'!K178&lt;&gt;"",'８-2'!K178,"")</f>
        <v/>
      </c>
      <c r="J164" s="253" t="str">
        <f>IF('８-2'!L178&lt;&gt;"",'８-2'!L178,"")</f>
        <v/>
      </c>
      <c r="K164" s="243" t="str">
        <f>IF('８-2'!M178&lt;&gt;"",'８-2'!M178,"")</f>
        <v/>
      </c>
    </row>
    <row r="165" spans="1:11" x14ac:dyDescent="0.45">
      <c r="A165" s="106"/>
      <c r="B165" s="662"/>
      <c r="C165" s="628"/>
      <c r="D165" s="659"/>
      <c r="E165" s="553"/>
      <c r="F165" s="656"/>
      <c r="G165" s="252" t="str">
        <f>IF('８-2'!I179&lt;&gt;"",'８-2'!I179,"")</f>
        <v/>
      </c>
      <c r="H165" s="253" t="str">
        <f>IF('８-2'!J179&lt;&gt;"",'８-2'!J179,"")</f>
        <v/>
      </c>
      <c r="I165" s="243" t="str">
        <f>IF('８-2'!K179&lt;&gt;"",'８-2'!K179,"")</f>
        <v/>
      </c>
      <c r="J165" s="253" t="str">
        <f>IF('８-2'!L179&lt;&gt;"",'８-2'!L179,"")</f>
        <v/>
      </c>
      <c r="K165" s="243" t="str">
        <f>IF('８-2'!M179&lt;&gt;"",'８-2'!M179,"")</f>
        <v/>
      </c>
    </row>
    <row r="166" spans="1:11" x14ac:dyDescent="0.45">
      <c r="A166" s="106"/>
      <c r="B166" s="662"/>
      <c r="C166" s="628"/>
      <c r="D166" s="659"/>
      <c r="E166" s="553"/>
      <c r="F166" s="656"/>
      <c r="G166" s="252" t="str">
        <f>IF('８-2'!I180&lt;&gt;"",'８-2'!I180,"")</f>
        <v/>
      </c>
      <c r="H166" s="253" t="str">
        <f>IF('８-2'!J180&lt;&gt;"",'８-2'!J180,"")</f>
        <v/>
      </c>
      <c r="I166" s="243" t="str">
        <f>IF('８-2'!K180&lt;&gt;"",'８-2'!K180,"")</f>
        <v/>
      </c>
      <c r="J166" s="253" t="str">
        <f>IF('８-2'!L180&lt;&gt;"",'８-2'!L180,"")</f>
        <v/>
      </c>
      <c r="K166" s="243" t="str">
        <f>IF('８-2'!M180&lt;&gt;"",'８-2'!M180,"")</f>
        <v/>
      </c>
    </row>
    <row r="167" spans="1:11" x14ac:dyDescent="0.45">
      <c r="A167" s="106"/>
      <c r="B167" s="662"/>
      <c r="C167" s="628"/>
      <c r="D167" s="659"/>
      <c r="E167" s="553"/>
      <c r="F167" s="656"/>
      <c r="G167" s="252" t="str">
        <f>IF('８-2'!I181&lt;&gt;"",'８-2'!I181,"")</f>
        <v/>
      </c>
      <c r="H167" s="253" t="str">
        <f>IF('８-2'!J181&lt;&gt;"",'８-2'!J181,"")</f>
        <v/>
      </c>
      <c r="I167" s="243" t="str">
        <f>IF('８-2'!K181&lt;&gt;"",'８-2'!K181,"")</f>
        <v/>
      </c>
      <c r="J167" s="253" t="str">
        <f>IF('８-2'!L181&lt;&gt;"",'８-2'!L181,"")</f>
        <v/>
      </c>
      <c r="K167" s="243" t="str">
        <f>IF('８-2'!M181&lt;&gt;"",'８-2'!M181,"")</f>
        <v/>
      </c>
    </row>
    <row r="168" spans="1:11" x14ac:dyDescent="0.45">
      <c r="A168" s="106"/>
      <c r="B168" s="662"/>
      <c r="C168" s="628"/>
      <c r="D168" s="659"/>
      <c r="E168" s="553"/>
      <c r="F168" s="656"/>
      <c r="G168" s="252" t="str">
        <f>IF('８-2'!I182&lt;&gt;"",'８-2'!I182,"")</f>
        <v/>
      </c>
      <c r="H168" s="253" t="str">
        <f>IF('８-2'!J182&lt;&gt;"",'８-2'!J182,"")</f>
        <v/>
      </c>
      <c r="I168" s="243" t="str">
        <f>IF('８-2'!K182&lt;&gt;"",'８-2'!K182,"")</f>
        <v/>
      </c>
      <c r="J168" s="253" t="str">
        <f>IF('８-2'!L182&lt;&gt;"",'８-2'!L182,"")</f>
        <v/>
      </c>
      <c r="K168" s="243" t="str">
        <f>IF('８-2'!M182&lt;&gt;"",'８-2'!M182,"")</f>
        <v/>
      </c>
    </row>
    <row r="169" spans="1:11" x14ac:dyDescent="0.45">
      <c r="A169" s="106"/>
      <c r="B169" s="662"/>
      <c r="C169" s="628"/>
      <c r="D169" s="659"/>
      <c r="E169" s="553"/>
      <c r="F169" s="656"/>
      <c r="G169" s="252" t="str">
        <f>IF('８-2'!I183&lt;&gt;"",'８-2'!I183,"")</f>
        <v/>
      </c>
      <c r="H169" s="253" t="str">
        <f>IF('８-2'!J183&lt;&gt;"",'８-2'!J183,"")</f>
        <v/>
      </c>
      <c r="I169" s="243" t="str">
        <f>IF('８-2'!K183&lt;&gt;"",'８-2'!K183,"")</f>
        <v/>
      </c>
      <c r="J169" s="253" t="str">
        <f>IF('８-2'!L183&lt;&gt;"",'８-2'!L183,"")</f>
        <v/>
      </c>
      <c r="K169" s="243" t="str">
        <f>IF('８-2'!M183&lt;&gt;"",'８-2'!M183,"")</f>
        <v/>
      </c>
    </row>
    <row r="170" spans="1:11" x14ac:dyDescent="0.45">
      <c r="A170" s="106"/>
      <c r="B170" s="662"/>
      <c r="C170" s="628"/>
      <c r="D170" s="659"/>
      <c r="E170" s="553"/>
      <c r="F170" s="656"/>
      <c r="G170" s="252" t="str">
        <f>IF('８-2'!I184&lt;&gt;"",'８-2'!I184,"")</f>
        <v/>
      </c>
      <c r="H170" s="253" t="str">
        <f>IF('８-2'!J184&lt;&gt;"",'８-2'!J184,"")</f>
        <v/>
      </c>
      <c r="I170" s="243" t="str">
        <f>IF('８-2'!K184&lt;&gt;"",'８-2'!K184,"")</f>
        <v/>
      </c>
      <c r="J170" s="253" t="str">
        <f>IF('８-2'!L184&lt;&gt;"",'８-2'!L184,"")</f>
        <v/>
      </c>
      <c r="K170" s="243" t="str">
        <f>IF('８-2'!M184&lt;&gt;"",'８-2'!M184,"")</f>
        <v/>
      </c>
    </row>
    <row r="171" spans="1:11" x14ac:dyDescent="0.45">
      <c r="A171" s="106"/>
      <c r="B171" s="662"/>
      <c r="C171" s="628"/>
      <c r="D171" s="659"/>
      <c r="E171" s="553"/>
      <c r="F171" s="656"/>
      <c r="G171" s="252" t="str">
        <f>IF('８-2'!I185&lt;&gt;"",'８-2'!I185,"")</f>
        <v/>
      </c>
      <c r="H171" s="253" t="str">
        <f>IF('８-2'!J185&lt;&gt;"",'８-2'!J185,"")</f>
        <v/>
      </c>
      <c r="I171" s="243" t="str">
        <f>IF('８-2'!K185&lt;&gt;"",'８-2'!K185,"")</f>
        <v/>
      </c>
      <c r="J171" s="253" t="str">
        <f>IF('８-2'!L185&lt;&gt;"",'８-2'!L185,"")</f>
        <v/>
      </c>
      <c r="K171" s="243" t="str">
        <f>IF('８-2'!M185&lt;&gt;"",'８-2'!M185,"")</f>
        <v/>
      </c>
    </row>
    <row r="172" spans="1:11" x14ac:dyDescent="0.45">
      <c r="A172" s="106"/>
      <c r="B172" s="662"/>
      <c r="C172" s="628"/>
      <c r="D172" s="659"/>
      <c r="E172" s="553"/>
      <c r="F172" s="656"/>
      <c r="G172" s="252" t="str">
        <f>IF('８-2'!I186&lt;&gt;"",'８-2'!I186,"")</f>
        <v/>
      </c>
      <c r="H172" s="253" t="str">
        <f>IF('８-2'!J186&lt;&gt;"",'８-2'!J186,"")</f>
        <v/>
      </c>
      <c r="I172" s="243" t="str">
        <f>IF('８-2'!K186&lt;&gt;"",'８-2'!K186,"")</f>
        <v/>
      </c>
      <c r="J172" s="253" t="str">
        <f>IF('８-2'!L186&lt;&gt;"",'８-2'!L186,"")</f>
        <v/>
      </c>
      <c r="K172" s="243" t="str">
        <f>IF('８-2'!M186&lt;&gt;"",'８-2'!M186,"")</f>
        <v/>
      </c>
    </row>
    <row r="173" spans="1:11" x14ac:dyDescent="0.45">
      <c r="A173" s="106"/>
      <c r="B173" s="662"/>
      <c r="C173" s="628"/>
      <c r="D173" s="659"/>
      <c r="E173" s="553"/>
      <c r="F173" s="656"/>
      <c r="G173" s="252" t="str">
        <f>IF('８-2'!I187&lt;&gt;"",'８-2'!I187,"")</f>
        <v/>
      </c>
      <c r="H173" s="253" t="str">
        <f>IF('８-2'!J187&lt;&gt;"",'８-2'!J187,"")</f>
        <v/>
      </c>
      <c r="I173" s="243" t="str">
        <f>IF('８-2'!K187&lt;&gt;"",'８-2'!K187,"")</f>
        <v/>
      </c>
      <c r="J173" s="253" t="str">
        <f>IF('８-2'!L187&lt;&gt;"",'８-2'!L187,"")</f>
        <v/>
      </c>
      <c r="K173" s="243" t="str">
        <f>IF('８-2'!M187&lt;&gt;"",'８-2'!M187,"")</f>
        <v/>
      </c>
    </row>
    <row r="174" spans="1:11" x14ac:dyDescent="0.45">
      <c r="A174" s="106"/>
      <c r="B174" s="662"/>
      <c r="C174" s="628"/>
      <c r="D174" s="659"/>
      <c r="E174" s="553"/>
      <c r="F174" s="656"/>
      <c r="G174" s="252" t="str">
        <f>IF('８-2'!I188&lt;&gt;"",'８-2'!I188,"")</f>
        <v/>
      </c>
      <c r="H174" s="253" t="str">
        <f>IF('８-2'!J188&lt;&gt;"",'８-2'!J188,"")</f>
        <v/>
      </c>
      <c r="I174" s="243" t="str">
        <f>IF('８-2'!K188&lt;&gt;"",'８-2'!K188,"")</f>
        <v/>
      </c>
      <c r="J174" s="253" t="str">
        <f>IF('８-2'!L188&lt;&gt;"",'８-2'!L188,"")</f>
        <v/>
      </c>
      <c r="K174" s="243" t="str">
        <f>IF('８-2'!M188&lt;&gt;"",'８-2'!M188,"")</f>
        <v/>
      </c>
    </row>
    <row r="175" spans="1:11" x14ac:dyDescent="0.45">
      <c r="A175" s="106"/>
      <c r="B175" s="662"/>
      <c r="C175" s="628"/>
      <c r="D175" s="659"/>
      <c r="E175" s="553"/>
      <c r="F175" s="656"/>
      <c r="G175" s="252" t="str">
        <f>IF('８-2'!I189&lt;&gt;"",'８-2'!I189,"")</f>
        <v/>
      </c>
      <c r="H175" s="253" t="str">
        <f>IF('８-2'!J189&lt;&gt;"",'８-2'!J189,"")</f>
        <v/>
      </c>
      <c r="I175" s="243" t="str">
        <f>IF('８-2'!K189&lt;&gt;"",'８-2'!K189,"")</f>
        <v/>
      </c>
      <c r="J175" s="253" t="str">
        <f>IF('８-2'!L189&lt;&gt;"",'８-2'!L189,"")</f>
        <v/>
      </c>
      <c r="K175" s="243" t="str">
        <f>IF('８-2'!M189&lt;&gt;"",'８-2'!M189,"")</f>
        <v/>
      </c>
    </row>
    <row r="176" spans="1:11" x14ac:dyDescent="0.45">
      <c r="A176" s="106"/>
      <c r="B176" s="662"/>
      <c r="C176" s="628"/>
      <c r="D176" s="659"/>
      <c r="E176" s="553"/>
      <c r="F176" s="656"/>
      <c r="G176" s="252" t="str">
        <f>IF('８-2'!I190&lt;&gt;"",'８-2'!I190,"")</f>
        <v/>
      </c>
      <c r="H176" s="253" t="str">
        <f>IF('８-2'!J190&lt;&gt;"",'８-2'!J190,"")</f>
        <v/>
      </c>
      <c r="I176" s="243" t="str">
        <f>IF('８-2'!K190&lt;&gt;"",'８-2'!K190,"")</f>
        <v/>
      </c>
      <c r="J176" s="253" t="str">
        <f>IF('８-2'!L190&lt;&gt;"",'８-2'!L190,"")</f>
        <v/>
      </c>
      <c r="K176" s="243" t="str">
        <f>IF('８-2'!M190&lt;&gt;"",'８-2'!M190,"")</f>
        <v/>
      </c>
    </row>
    <row r="177" spans="1:11" x14ac:dyDescent="0.45">
      <c r="A177" s="106"/>
      <c r="B177" s="662"/>
      <c r="C177" s="628"/>
      <c r="D177" s="659"/>
      <c r="E177" s="553"/>
      <c r="F177" s="656"/>
      <c r="G177" s="252" t="str">
        <f>IF('８-2'!I191&lt;&gt;"",'８-2'!I191,"")</f>
        <v/>
      </c>
      <c r="H177" s="253" t="str">
        <f>IF('８-2'!J191&lt;&gt;"",'８-2'!J191,"")</f>
        <v/>
      </c>
      <c r="I177" s="243" t="str">
        <f>IF('８-2'!K191&lt;&gt;"",'８-2'!K191,"")</f>
        <v/>
      </c>
      <c r="J177" s="253" t="str">
        <f>IF('８-2'!L191&lt;&gt;"",'８-2'!L191,"")</f>
        <v/>
      </c>
      <c r="K177" s="243" t="str">
        <f>IF('８-2'!M191&lt;&gt;"",'８-2'!M191,"")</f>
        <v/>
      </c>
    </row>
    <row r="178" spans="1:11" ht="15.6" thickBot="1" x14ac:dyDescent="0.5">
      <c r="A178" s="106"/>
      <c r="B178" s="590"/>
      <c r="C178" s="629"/>
      <c r="D178" s="660"/>
      <c r="E178" s="554"/>
      <c r="F178" s="657"/>
      <c r="G178" s="254" t="str">
        <f>IF('８-2'!I192&lt;&gt;"",'８-2'!I192,"")</f>
        <v/>
      </c>
      <c r="H178" s="255" t="str">
        <f>IF('８-2'!J192&lt;&gt;"",'８-2'!J192,"")</f>
        <v/>
      </c>
      <c r="I178" s="247" t="str">
        <f>IF('８-2'!K192&lt;&gt;"",'８-2'!K192,"")</f>
        <v/>
      </c>
      <c r="J178" s="255" t="str">
        <f>IF('８-2'!L192&lt;&gt;"",'８-2'!L192,"")</f>
        <v/>
      </c>
      <c r="K178" s="247" t="str">
        <f>IF('８-2'!M192&lt;&gt;"",'８-2'!M192,"")</f>
        <v/>
      </c>
    </row>
    <row r="179" spans="1:11" x14ac:dyDescent="0.45">
      <c r="A179" s="106"/>
      <c r="B179" s="661" t="str">
        <f>IF(C179&lt;&gt;"",6,"")</f>
        <v/>
      </c>
      <c r="C179" s="627" t="str">
        <f>IF('1'!D18&lt;&gt;"",'1'!D18,"")</f>
        <v/>
      </c>
      <c r="D179" s="658" t="str">
        <f>IF('3'!G43="[選択]","","【A】"&amp;'3'!G43&amp;"（"&amp;'3'!H44&amp;"）"&amp;CHAR(10))&amp;IF('3'!I43="[選択]","","【B】"&amp;'3'!I43&amp;"（"&amp;'3'!J44&amp;"）"&amp;CHAR(10))&amp;IF('3'!K43="実施済","【C】"&amp;'3'!K43&amp;"（"&amp;'3'!L44&amp;"）"&amp;CHAR(10),"")&amp;IF('3'!M43="実施済","【D】"&amp;'3'!M43&amp;"（"&amp;'3'!N44&amp;"）"&amp;CHAR(10),"")</f>
        <v/>
      </c>
      <c r="E179" s="552" t="str">
        <f>IF('4'!G44="[選択]","","【a】"&amp;'4'!G44&amp;"（"&amp;'4'!H45&amp;"）"&amp;CHAR(10))&amp;IF('4'!I44="[選択]","","【b】"&amp;'4'!I44&amp;"（"&amp;'4'!J45&amp;"）"&amp;CHAR(10))&amp;IF('4'!K44="[選択]","","【c】"&amp;'4'!K44&amp;"（"&amp;'4'!L45&amp;"）"&amp;CHAR(10))&amp;IF('4'!M44="[選択]","","【d】"&amp;'4'!M44&amp;"（"&amp;'4'!N45&amp;"）"&amp;CHAR(10))&amp;IF('4'!O44="[選択]","","【e】"&amp;'4'!O44&amp;"（"&amp;'4'!P45&amp;"）"&amp;CHAR(10))&amp;IF('4'!Q44="[選択]","","【f】"&amp;'4'!Q44&amp;"（"&amp;'4'!R45&amp;"）"&amp;CHAR(10))&amp;IF('4'!S44="[選択]","","【g】"&amp;'4'!S44&amp;"（"&amp;'4'!T45&amp;"）"&amp;CHAR(10))&amp;IF('4'!U44="[選択]","","【h】"&amp;'4'!U44&amp;"（"&amp;'4'!V45&amp;"）")</f>
        <v/>
      </c>
      <c r="F179" s="627" t="str">
        <f>'4'!X44</f>
        <v>[選択]</v>
      </c>
      <c r="G179" s="256" t="str">
        <f>IF('８-2'!I193&lt;&gt;"",'８-2'!I193,"")</f>
        <v/>
      </c>
      <c r="H179" s="257" t="str">
        <f>IF('８-2'!J193&lt;&gt;"",'８-2'!J193,"")</f>
        <v/>
      </c>
      <c r="I179" s="258" t="str">
        <f>IF('８-2'!K193&lt;&gt;"",'８-2'!K193,"")</f>
        <v/>
      </c>
      <c r="J179" s="259" t="str">
        <f>IF('８-2'!L193&lt;&gt;"",'８-2'!L193,"")</f>
        <v/>
      </c>
      <c r="K179" s="258" t="str">
        <f>IF('８-2'!M193&lt;&gt;"",'８-2'!M193,"")</f>
        <v/>
      </c>
    </row>
    <row r="180" spans="1:11" ht="15.6" thickBot="1" x14ac:dyDescent="0.5">
      <c r="A180" s="106"/>
      <c r="B180" s="662"/>
      <c r="C180" s="628"/>
      <c r="D180" s="659"/>
      <c r="E180" s="553"/>
      <c r="F180" s="628"/>
      <c r="G180" s="265" t="str">
        <f>IF('８-2'!I194&lt;&gt;"",'８-2'!I194,"")</f>
        <v/>
      </c>
      <c r="H180" s="266" t="str">
        <f>IF('８-2'!J194&lt;&gt;"",'８-2'!J194,"")</f>
        <v/>
      </c>
      <c r="I180" s="267" t="str">
        <f>IF('８-2'!K194&lt;&gt;"",'８-2'!K194,"")</f>
        <v/>
      </c>
      <c r="J180" s="268" t="str">
        <f>IF('８-2'!L194&lt;&gt;"",'８-2'!L194,"")</f>
        <v/>
      </c>
      <c r="K180" s="267" t="str">
        <f>IF('８-2'!M194&lt;&gt;"",'８-2'!M194,"")</f>
        <v/>
      </c>
    </row>
    <row r="181" spans="1:11" x14ac:dyDescent="0.45">
      <c r="A181" s="106"/>
      <c r="B181" s="662"/>
      <c r="C181" s="628"/>
      <c r="D181" s="659"/>
      <c r="E181" s="553"/>
      <c r="F181" s="656"/>
      <c r="G181" s="250" t="str">
        <f>IF('８-2'!I195&lt;&gt;"",'８-2'!I195,"")</f>
        <v/>
      </c>
      <c r="H181" s="251" t="str">
        <f>IF('８-2'!J195&lt;&gt;"",'８-2'!J195,"")</f>
        <v/>
      </c>
      <c r="I181" s="236" t="str">
        <f>IF('８-2'!K195&lt;&gt;"",'８-2'!K195,"")</f>
        <v/>
      </c>
      <c r="J181" s="251" t="str">
        <f>IF('８-2'!L195&lt;&gt;"",'８-2'!L195,"")</f>
        <v/>
      </c>
      <c r="K181" s="236" t="str">
        <f>IF('８-2'!M195&lt;&gt;"",'８-2'!M195,"")</f>
        <v/>
      </c>
    </row>
    <row r="182" spans="1:11" x14ac:dyDescent="0.45">
      <c r="A182" s="106"/>
      <c r="B182" s="662"/>
      <c r="C182" s="628"/>
      <c r="D182" s="659"/>
      <c r="E182" s="553"/>
      <c r="F182" s="656"/>
      <c r="G182" s="252" t="str">
        <f>IF('８-2'!I196&lt;&gt;"",'８-2'!I196,"")</f>
        <v/>
      </c>
      <c r="H182" s="253" t="str">
        <f>IF('８-2'!J196&lt;&gt;"",'８-2'!J196,"")</f>
        <v/>
      </c>
      <c r="I182" s="243" t="str">
        <f>IF('８-2'!K196&lt;&gt;"",'８-2'!K196,"")</f>
        <v/>
      </c>
      <c r="J182" s="253" t="str">
        <f>IF('８-2'!L196&lt;&gt;"",'８-2'!L196,"")</f>
        <v/>
      </c>
      <c r="K182" s="243" t="str">
        <f>IF('８-2'!M196&lt;&gt;"",'８-2'!M196,"")</f>
        <v/>
      </c>
    </row>
    <row r="183" spans="1:11" x14ac:dyDescent="0.45">
      <c r="A183" s="106"/>
      <c r="B183" s="662"/>
      <c r="C183" s="628"/>
      <c r="D183" s="659"/>
      <c r="E183" s="553"/>
      <c r="F183" s="656"/>
      <c r="G183" s="252" t="str">
        <f>IF('８-2'!I197&lt;&gt;"",'８-2'!I197,"")</f>
        <v/>
      </c>
      <c r="H183" s="253" t="str">
        <f>IF('８-2'!J197&lt;&gt;"",'８-2'!J197,"")</f>
        <v/>
      </c>
      <c r="I183" s="243" t="str">
        <f>IF('８-2'!K197&lt;&gt;"",'８-2'!K197,"")</f>
        <v/>
      </c>
      <c r="J183" s="253" t="str">
        <f>IF('８-2'!L197&lt;&gt;"",'８-2'!L197,"")</f>
        <v/>
      </c>
      <c r="K183" s="243" t="str">
        <f>IF('８-2'!M197&lt;&gt;"",'８-2'!M197,"")</f>
        <v/>
      </c>
    </row>
    <row r="184" spans="1:11" x14ac:dyDescent="0.45">
      <c r="A184" s="106"/>
      <c r="B184" s="662"/>
      <c r="C184" s="628"/>
      <c r="D184" s="659"/>
      <c r="E184" s="553"/>
      <c r="F184" s="656"/>
      <c r="G184" s="252" t="str">
        <f>IF('８-2'!I198&lt;&gt;"",'８-2'!I198,"")</f>
        <v/>
      </c>
      <c r="H184" s="253" t="str">
        <f>IF('８-2'!J198&lt;&gt;"",'８-2'!J198,"")</f>
        <v/>
      </c>
      <c r="I184" s="243" t="str">
        <f>IF('８-2'!K198&lt;&gt;"",'８-2'!K198,"")</f>
        <v/>
      </c>
      <c r="J184" s="253" t="str">
        <f>IF('８-2'!L198&lt;&gt;"",'８-2'!L198,"")</f>
        <v/>
      </c>
      <c r="K184" s="243" t="str">
        <f>IF('８-2'!M198&lt;&gt;"",'８-2'!M198,"")</f>
        <v/>
      </c>
    </row>
    <row r="185" spans="1:11" x14ac:dyDescent="0.45">
      <c r="A185" s="106"/>
      <c r="B185" s="662"/>
      <c r="C185" s="628"/>
      <c r="D185" s="659"/>
      <c r="E185" s="553"/>
      <c r="F185" s="656"/>
      <c r="G185" s="252" t="str">
        <f>IF('８-2'!I199&lt;&gt;"",'８-2'!I199,"")</f>
        <v/>
      </c>
      <c r="H185" s="253" t="str">
        <f>IF('８-2'!J199&lt;&gt;"",'８-2'!J199,"")</f>
        <v/>
      </c>
      <c r="I185" s="243" t="str">
        <f>IF('８-2'!K199&lt;&gt;"",'８-2'!K199,"")</f>
        <v/>
      </c>
      <c r="J185" s="253" t="str">
        <f>IF('８-2'!L199&lt;&gt;"",'８-2'!L199,"")</f>
        <v/>
      </c>
      <c r="K185" s="243" t="str">
        <f>IF('８-2'!M199&lt;&gt;"",'８-2'!M199,"")</f>
        <v/>
      </c>
    </row>
    <row r="186" spans="1:11" x14ac:dyDescent="0.45">
      <c r="A186" s="106"/>
      <c r="B186" s="662"/>
      <c r="C186" s="628"/>
      <c r="D186" s="659"/>
      <c r="E186" s="553"/>
      <c r="F186" s="656"/>
      <c r="G186" s="252" t="str">
        <f>IF('８-2'!I200&lt;&gt;"",'８-2'!I200,"")</f>
        <v/>
      </c>
      <c r="H186" s="253" t="str">
        <f>IF('８-2'!J200&lt;&gt;"",'８-2'!J200,"")</f>
        <v/>
      </c>
      <c r="I186" s="243" t="str">
        <f>IF('８-2'!K200&lt;&gt;"",'８-2'!K200,"")</f>
        <v/>
      </c>
      <c r="J186" s="253" t="str">
        <f>IF('８-2'!L200&lt;&gt;"",'８-2'!L200,"")</f>
        <v/>
      </c>
      <c r="K186" s="243" t="str">
        <f>IF('８-2'!M200&lt;&gt;"",'８-2'!M200,"")</f>
        <v/>
      </c>
    </row>
    <row r="187" spans="1:11" x14ac:dyDescent="0.45">
      <c r="A187" s="106"/>
      <c r="B187" s="662"/>
      <c r="C187" s="628"/>
      <c r="D187" s="659"/>
      <c r="E187" s="553"/>
      <c r="F187" s="656"/>
      <c r="G187" s="252" t="str">
        <f>IF('８-2'!I201&lt;&gt;"",'８-2'!I201,"")</f>
        <v/>
      </c>
      <c r="H187" s="253" t="str">
        <f>IF('８-2'!J201&lt;&gt;"",'８-2'!J201,"")</f>
        <v/>
      </c>
      <c r="I187" s="243" t="str">
        <f>IF('８-2'!K201&lt;&gt;"",'８-2'!K201,"")</f>
        <v/>
      </c>
      <c r="J187" s="253" t="str">
        <f>IF('８-2'!L201&lt;&gt;"",'８-2'!L201,"")</f>
        <v/>
      </c>
      <c r="K187" s="243" t="str">
        <f>IF('８-2'!M201&lt;&gt;"",'８-2'!M201,"")</f>
        <v/>
      </c>
    </row>
    <row r="188" spans="1:11" x14ac:dyDescent="0.45">
      <c r="A188" s="106"/>
      <c r="B188" s="662"/>
      <c r="C188" s="628"/>
      <c r="D188" s="659"/>
      <c r="E188" s="553"/>
      <c r="F188" s="656"/>
      <c r="G188" s="252" t="str">
        <f>IF('８-2'!I202&lt;&gt;"",'８-2'!I202,"")</f>
        <v/>
      </c>
      <c r="H188" s="253" t="str">
        <f>IF('８-2'!J202&lt;&gt;"",'８-2'!J202,"")</f>
        <v/>
      </c>
      <c r="I188" s="243" t="str">
        <f>IF('８-2'!K202&lt;&gt;"",'８-2'!K202,"")</f>
        <v/>
      </c>
      <c r="J188" s="253" t="str">
        <f>IF('８-2'!L202&lt;&gt;"",'８-2'!L202,"")</f>
        <v/>
      </c>
      <c r="K188" s="243" t="str">
        <f>IF('８-2'!M202&lt;&gt;"",'８-2'!M202,"")</f>
        <v/>
      </c>
    </row>
    <row r="189" spans="1:11" x14ac:dyDescent="0.45">
      <c r="A189" s="106"/>
      <c r="B189" s="662"/>
      <c r="C189" s="628"/>
      <c r="D189" s="659"/>
      <c r="E189" s="553"/>
      <c r="F189" s="656"/>
      <c r="G189" s="252" t="str">
        <f>IF('８-2'!I203&lt;&gt;"",'８-2'!I203,"")</f>
        <v/>
      </c>
      <c r="H189" s="253" t="str">
        <f>IF('８-2'!J203&lt;&gt;"",'８-2'!J203,"")</f>
        <v/>
      </c>
      <c r="I189" s="243" t="str">
        <f>IF('８-2'!K203&lt;&gt;"",'８-2'!K203,"")</f>
        <v/>
      </c>
      <c r="J189" s="253" t="str">
        <f>IF('８-2'!L203&lt;&gt;"",'８-2'!L203,"")</f>
        <v/>
      </c>
      <c r="K189" s="243" t="str">
        <f>IF('８-2'!M203&lt;&gt;"",'８-2'!M203,"")</f>
        <v/>
      </c>
    </row>
    <row r="190" spans="1:11" x14ac:dyDescent="0.45">
      <c r="A190" s="106"/>
      <c r="B190" s="662"/>
      <c r="C190" s="628"/>
      <c r="D190" s="659"/>
      <c r="E190" s="553"/>
      <c r="F190" s="656"/>
      <c r="G190" s="252" t="str">
        <f>IF('８-2'!I204&lt;&gt;"",'８-2'!I204,"")</f>
        <v/>
      </c>
      <c r="H190" s="253" t="str">
        <f>IF('８-2'!J204&lt;&gt;"",'８-2'!J204,"")</f>
        <v/>
      </c>
      <c r="I190" s="243" t="str">
        <f>IF('８-2'!K204&lt;&gt;"",'８-2'!K204,"")</f>
        <v/>
      </c>
      <c r="J190" s="253" t="str">
        <f>IF('８-2'!L204&lt;&gt;"",'８-2'!L204,"")</f>
        <v/>
      </c>
      <c r="K190" s="243" t="str">
        <f>IF('８-2'!M204&lt;&gt;"",'８-2'!M204,"")</f>
        <v/>
      </c>
    </row>
    <row r="191" spans="1:11" x14ac:dyDescent="0.45">
      <c r="A191" s="106"/>
      <c r="B191" s="662"/>
      <c r="C191" s="628"/>
      <c r="D191" s="659"/>
      <c r="E191" s="553"/>
      <c r="F191" s="656"/>
      <c r="G191" s="252" t="str">
        <f>IF('８-2'!I205&lt;&gt;"",'８-2'!I205,"")</f>
        <v/>
      </c>
      <c r="H191" s="253" t="str">
        <f>IF('８-2'!J205&lt;&gt;"",'８-2'!J205,"")</f>
        <v/>
      </c>
      <c r="I191" s="243" t="str">
        <f>IF('８-2'!K205&lt;&gt;"",'８-2'!K205,"")</f>
        <v/>
      </c>
      <c r="J191" s="253" t="str">
        <f>IF('８-2'!L205&lt;&gt;"",'８-2'!L205,"")</f>
        <v/>
      </c>
      <c r="K191" s="243" t="str">
        <f>IF('８-2'!M205&lt;&gt;"",'８-2'!M205,"")</f>
        <v/>
      </c>
    </row>
    <row r="192" spans="1:11" x14ac:dyDescent="0.45">
      <c r="A192" s="106"/>
      <c r="B192" s="662"/>
      <c r="C192" s="628"/>
      <c r="D192" s="659"/>
      <c r="E192" s="553"/>
      <c r="F192" s="656"/>
      <c r="G192" s="252" t="str">
        <f>IF('８-2'!I206&lt;&gt;"",'８-2'!I206,"")</f>
        <v/>
      </c>
      <c r="H192" s="253" t="str">
        <f>IF('８-2'!J206&lt;&gt;"",'８-2'!J206,"")</f>
        <v/>
      </c>
      <c r="I192" s="243" t="str">
        <f>IF('８-2'!K206&lt;&gt;"",'８-2'!K206,"")</f>
        <v/>
      </c>
      <c r="J192" s="253" t="str">
        <f>IF('８-2'!L206&lt;&gt;"",'８-2'!L206,"")</f>
        <v/>
      </c>
      <c r="K192" s="243" t="str">
        <f>IF('８-2'!M206&lt;&gt;"",'８-2'!M206,"")</f>
        <v/>
      </c>
    </row>
    <row r="193" spans="1:11" x14ac:dyDescent="0.45">
      <c r="A193" s="106"/>
      <c r="B193" s="662"/>
      <c r="C193" s="628"/>
      <c r="D193" s="659"/>
      <c r="E193" s="553"/>
      <c r="F193" s="656"/>
      <c r="G193" s="252" t="str">
        <f>IF('８-2'!I207&lt;&gt;"",'８-2'!I207,"")</f>
        <v/>
      </c>
      <c r="H193" s="253" t="str">
        <f>IF('８-2'!J207&lt;&gt;"",'８-2'!J207,"")</f>
        <v/>
      </c>
      <c r="I193" s="243" t="str">
        <f>IF('８-2'!K207&lt;&gt;"",'８-2'!K207,"")</f>
        <v/>
      </c>
      <c r="J193" s="253" t="str">
        <f>IF('８-2'!L207&lt;&gt;"",'８-2'!L207,"")</f>
        <v/>
      </c>
      <c r="K193" s="243" t="str">
        <f>IF('８-2'!M207&lt;&gt;"",'８-2'!M207,"")</f>
        <v/>
      </c>
    </row>
    <row r="194" spans="1:11" x14ac:dyDescent="0.45">
      <c r="A194" s="106"/>
      <c r="B194" s="662"/>
      <c r="C194" s="628"/>
      <c r="D194" s="659"/>
      <c r="E194" s="553"/>
      <c r="F194" s="656"/>
      <c r="G194" s="252" t="str">
        <f>IF('８-2'!I208&lt;&gt;"",'８-2'!I208,"")</f>
        <v/>
      </c>
      <c r="H194" s="253" t="str">
        <f>IF('８-2'!J208&lt;&gt;"",'８-2'!J208,"")</f>
        <v/>
      </c>
      <c r="I194" s="243" t="str">
        <f>IF('８-2'!K208&lt;&gt;"",'８-2'!K208,"")</f>
        <v/>
      </c>
      <c r="J194" s="253" t="str">
        <f>IF('８-2'!L208&lt;&gt;"",'８-2'!L208,"")</f>
        <v/>
      </c>
      <c r="K194" s="243" t="str">
        <f>IF('８-2'!M208&lt;&gt;"",'８-2'!M208,"")</f>
        <v/>
      </c>
    </row>
    <row r="195" spans="1:11" x14ac:dyDescent="0.45">
      <c r="A195" s="106"/>
      <c r="B195" s="662"/>
      <c r="C195" s="628"/>
      <c r="D195" s="659"/>
      <c r="E195" s="553"/>
      <c r="F195" s="656"/>
      <c r="G195" s="252" t="str">
        <f>IF('８-2'!I209&lt;&gt;"",'８-2'!I209,"")</f>
        <v/>
      </c>
      <c r="H195" s="253" t="str">
        <f>IF('８-2'!J209&lt;&gt;"",'８-2'!J209,"")</f>
        <v/>
      </c>
      <c r="I195" s="243" t="str">
        <f>IF('８-2'!K209&lt;&gt;"",'８-2'!K209,"")</f>
        <v/>
      </c>
      <c r="J195" s="253" t="str">
        <f>IF('８-2'!L209&lt;&gt;"",'８-2'!L209,"")</f>
        <v/>
      </c>
      <c r="K195" s="243" t="str">
        <f>IF('８-2'!M209&lt;&gt;"",'８-2'!M209,"")</f>
        <v/>
      </c>
    </row>
    <row r="196" spans="1:11" x14ac:dyDescent="0.45">
      <c r="A196" s="106"/>
      <c r="B196" s="662"/>
      <c r="C196" s="628"/>
      <c r="D196" s="659"/>
      <c r="E196" s="553"/>
      <c r="F196" s="656"/>
      <c r="G196" s="252" t="str">
        <f>IF('８-2'!I210&lt;&gt;"",'８-2'!I210,"")</f>
        <v/>
      </c>
      <c r="H196" s="253" t="str">
        <f>IF('８-2'!J210&lt;&gt;"",'８-2'!J210,"")</f>
        <v/>
      </c>
      <c r="I196" s="243" t="str">
        <f>IF('８-2'!K210&lt;&gt;"",'８-2'!K210,"")</f>
        <v/>
      </c>
      <c r="J196" s="253" t="str">
        <f>IF('８-2'!L210&lt;&gt;"",'８-2'!L210,"")</f>
        <v/>
      </c>
      <c r="K196" s="243" t="str">
        <f>IF('８-2'!M210&lt;&gt;"",'８-2'!M210,"")</f>
        <v/>
      </c>
    </row>
    <row r="197" spans="1:11" x14ac:dyDescent="0.45">
      <c r="A197" s="106"/>
      <c r="B197" s="662"/>
      <c r="C197" s="628"/>
      <c r="D197" s="659"/>
      <c r="E197" s="553"/>
      <c r="F197" s="656"/>
      <c r="G197" s="252" t="str">
        <f>IF('８-2'!I211&lt;&gt;"",'８-2'!I211,"")</f>
        <v/>
      </c>
      <c r="H197" s="253" t="str">
        <f>IF('８-2'!J211&lt;&gt;"",'８-2'!J211,"")</f>
        <v/>
      </c>
      <c r="I197" s="243" t="str">
        <f>IF('８-2'!K211&lt;&gt;"",'８-2'!K211,"")</f>
        <v/>
      </c>
      <c r="J197" s="253" t="str">
        <f>IF('８-2'!L211&lt;&gt;"",'８-2'!L211,"")</f>
        <v/>
      </c>
      <c r="K197" s="243" t="str">
        <f>IF('８-2'!M211&lt;&gt;"",'８-2'!M211,"")</f>
        <v/>
      </c>
    </row>
    <row r="198" spans="1:11" x14ac:dyDescent="0.45">
      <c r="A198" s="106"/>
      <c r="B198" s="662"/>
      <c r="C198" s="628"/>
      <c r="D198" s="659"/>
      <c r="E198" s="553"/>
      <c r="F198" s="656"/>
      <c r="G198" s="252" t="str">
        <f>IF('８-2'!I212&lt;&gt;"",'８-2'!I212,"")</f>
        <v/>
      </c>
      <c r="H198" s="253" t="str">
        <f>IF('８-2'!J212&lt;&gt;"",'８-2'!J212,"")</f>
        <v/>
      </c>
      <c r="I198" s="243" t="str">
        <f>IF('８-2'!K212&lt;&gt;"",'８-2'!K212,"")</f>
        <v/>
      </c>
      <c r="J198" s="253" t="str">
        <f>IF('８-2'!L212&lt;&gt;"",'８-2'!L212,"")</f>
        <v/>
      </c>
      <c r="K198" s="243" t="str">
        <f>IF('８-2'!M212&lt;&gt;"",'８-2'!M212,"")</f>
        <v/>
      </c>
    </row>
    <row r="199" spans="1:11" x14ac:dyDescent="0.45">
      <c r="A199" s="106"/>
      <c r="B199" s="662"/>
      <c r="C199" s="628"/>
      <c r="D199" s="659"/>
      <c r="E199" s="553"/>
      <c r="F199" s="656"/>
      <c r="G199" s="252" t="str">
        <f>IF('８-2'!I213&lt;&gt;"",'８-2'!I213,"")</f>
        <v/>
      </c>
      <c r="H199" s="253" t="str">
        <f>IF('８-2'!J213&lt;&gt;"",'８-2'!J213,"")</f>
        <v/>
      </c>
      <c r="I199" s="243" t="str">
        <f>IF('８-2'!K213&lt;&gt;"",'８-2'!K213,"")</f>
        <v/>
      </c>
      <c r="J199" s="253" t="str">
        <f>IF('８-2'!L213&lt;&gt;"",'８-2'!L213,"")</f>
        <v/>
      </c>
      <c r="K199" s="243" t="str">
        <f>IF('８-2'!M213&lt;&gt;"",'８-2'!M213,"")</f>
        <v/>
      </c>
    </row>
    <row r="200" spans="1:11" x14ac:dyDescent="0.45">
      <c r="A200" s="106"/>
      <c r="B200" s="662"/>
      <c r="C200" s="628"/>
      <c r="D200" s="659"/>
      <c r="E200" s="553"/>
      <c r="F200" s="656"/>
      <c r="G200" s="252" t="str">
        <f>IF('８-2'!I214&lt;&gt;"",'８-2'!I214,"")</f>
        <v/>
      </c>
      <c r="H200" s="253" t="str">
        <f>IF('８-2'!J214&lt;&gt;"",'８-2'!J214,"")</f>
        <v/>
      </c>
      <c r="I200" s="243" t="str">
        <f>IF('８-2'!K214&lt;&gt;"",'８-2'!K214,"")</f>
        <v/>
      </c>
      <c r="J200" s="253" t="str">
        <f>IF('８-2'!L214&lt;&gt;"",'８-2'!L214,"")</f>
        <v/>
      </c>
      <c r="K200" s="243" t="str">
        <f>IF('８-2'!M214&lt;&gt;"",'８-2'!M214,"")</f>
        <v/>
      </c>
    </row>
    <row r="201" spans="1:11" x14ac:dyDescent="0.45">
      <c r="A201" s="106"/>
      <c r="B201" s="662"/>
      <c r="C201" s="628"/>
      <c r="D201" s="659"/>
      <c r="E201" s="553"/>
      <c r="F201" s="656"/>
      <c r="G201" s="252" t="str">
        <f>IF('８-2'!I215&lt;&gt;"",'８-2'!I215,"")</f>
        <v/>
      </c>
      <c r="H201" s="253" t="str">
        <f>IF('８-2'!J215&lt;&gt;"",'８-2'!J215,"")</f>
        <v/>
      </c>
      <c r="I201" s="243" t="str">
        <f>IF('８-2'!K215&lt;&gt;"",'８-2'!K215,"")</f>
        <v/>
      </c>
      <c r="J201" s="253" t="str">
        <f>IF('８-2'!L215&lt;&gt;"",'８-2'!L215,"")</f>
        <v/>
      </c>
      <c r="K201" s="243" t="str">
        <f>IF('８-2'!M215&lt;&gt;"",'８-2'!M215,"")</f>
        <v/>
      </c>
    </row>
    <row r="202" spans="1:11" x14ac:dyDescent="0.45">
      <c r="A202" s="106"/>
      <c r="B202" s="662"/>
      <c r="C202" s="628"/>
      <c r="D202" s="659"/>
      <c r="E202" s="553"/>
      <c r="F202" s="656"/>
      <c r="G202" s="252" t="str">
        <f>IF('８-2'!I216&lt;&gt;"",'８-2'!I216,"")</f>
        <v/>
      </c>
      <c r="H202" s="253" t="str">
        <f>IF('８-2'!J216&lt;&gt;"",'８-2'!J216,"")</f>
        <v/>
      </c>
      <c r="I202" s="243" t="str">
        <f>IF('８-2'!K216&lt;&gt;"",'８-2'!K216,"")</f>
        <v/>
      </c>
      <c r="J202" s="253" t="str">
        <f>IF('８-2'!L216&lt;&gt;"",'８-2'!L216,"")</f>
        <v/>
      </c>
      <c r="K202" s="243" t="str">
        <f>IF('８-2'!M216&lt;&gt;"",'８-2'!M216,"")</f>
        <v/>
      </c>
    </row>
    <row r="203" spans="1:11" x14ac:dyDescent="0.45">
      <c r="A203" s="106"/>
      <c r="B203" s="662"/>
      <c r="C203" s="628"/>
      <c r="D203" s="659"/>
      <c r="E203" s="553"/>
      <c r="F203" s="656"/>
      <c r="G203" s="252" t="str">
        <f>IF('８-2'!I217&lt;&gt;"",'８-2'!I217,"")</f>
        <v/>
      </c>
      <c r="H203" s="253" t="str">
        <f>IF('８-2'!J217&lt;&gt;"",'８-2'!J217,"")</f>
        <v/>
      </c>
      <c r="I203" s="243" t="str">
        <f>IF('８-2'!K217&lt;&gt;"",'８-2'!K217,"")</f>
        <v/>
      </c>
      <c r="J203" s="253" t="str">
        <f>IF('８-2'!L217&lt;&gt;"",'８-2'!L217,"")</f>
        <v/>
      </c>
      <c r="K203" s="243" t="str">
        <f>IF('８-2'!M217&lt;&gt;"",'８-2'!M217,"")</f>
        <v/>
      </c>
    </row>
    <row r="204" spans="1:11" x14ac:dyDescent="0.45">
      <c r="A204" s="106"/>
      <c r="B204" s="662"/>
      <c r="C204" s="628"/>
      <c r="D204" s="659"/>
      <c r="E204" s="553"/>
      <c r="F204" s="656"/>
      <c r="G204" s="252" t="str">
        <f>IF('８-2'!I218&lt;&gt;"",'８-2'!I218,"")</f>
        <v/>
      </c>
      <c r="H204" s="253" t="str">
        <f>IF('８-2'!J218&lt;&gt;"",'８-2'!J218,"")</f>
        <v/>
      </c>
      <c r="I204" s="243" t="str">
        <f>IF('８-2'!K218&lt;&gt;"",'８-2'!K218,"")</f>
        <v/>
      </c>
      <c r="J204" s="253" t="str">
        <f>IF('８-2'!L218&lt;&gt;"",'８-2'!L218,"")</f>
        <v/>
      </c>
      <c r="K204" s="243" t="str">
        <f>IF('８-2'!M218&lt;&gt;"",'８-2'!M218,"")</f>
        <v/>
      </c>
    </row>
    <row r="205" spans="1:11" x14ac:dyDescent="0.45">
      <c r="A205" s="106"/>
      <c r="B205" s="662"/>
      <c r="C205" s="628"/>
      <c r="D205" s="659"/>
      <c r="E205" s="553"/>
      <c r="F205" s="656"/>
      <c r="G205" s="252" t="str">
        <f>IF('８-2'!I219&lt;&gt;"",'８-2'!I219,"")</f>
        <v/>
      </c>
      <c r="H205" s="253" t="str">
        <f>IF('８-2'!J219&lt;&gt;"",'８-2'!J219,"")</f>
        <v/>
      </c>
      <c r="I205" s="243" t="str">
        <f>IF('８-2'!K219&lt;&gt;"",'８-2'!K219,"")</f>
        <v/>
      </c>
      <c r="J205" s="253" t="str">
        <f>IF('８-2'!L219&lt;&gt;"",'８-2'!L219,"")</f>
        <v/>
      </c>
      <c r="K205" s="243" t="str">
        <f>IF('８-2'!M219&lt;&gt;"",'８-2'!M219,"")</f>
        <v/>
      </c>
    </row>
    <row r="206" spans="1:11" x14ac:dyDescent="0.45">
      <c r="A206" s="106"/>
      <c r="B206" s="662"/>
      <c r="C206" s="628"/>
      <c r="D206" s="659"/>
      <c r="E206" s="553"/>
      <c r="F206" s="656"/>
      <c r="G206" s="252" t="str">
        <f>IF('８-2'!I220&lt;&gt;"",'８-2'!I220,"")</f>
        <v/>
      </c>
      <c r="H206" s="253" t="str">
        <f>IF('８-2'!J220&lt;&gt;"",'８-2'!J220,"")</f>
        <v/>
      </c>
      <c r="I206" s="243" t="str">
        <f>IF('８-2'!K220&lt;&gt;"",'８-2'!K220,"")</f>
        <v/>
      </c>
      <c r="J206" s="253" t="str">
        <f>IF('８-2'!L220&lt;&gt;"",'８-2'!L220,"")</f>
        <v/>
      </c>
      <c r="K206" s="243" t="str">
        <f>IF('８-2'!M220&lt;&gt;"",'８-2'!M220,"")</f>
        <v/>
      </c>
    </row>
    <row r="207" spans="1:11" x14ac:dyDescent="0.45">
      <c r="A207" s="106"/>
      <c r="B207" s="662"/>
      <c r="C207" s="628"/>
      <c r="D207" s="659"/>
      <c r="E207" s="553"/>
      <c r="F207" s="656"/>
      <c r="G207" s="252" t="str">
        <f>IF('８-2'!I221&lt;&gt;"",'８-2'!I221,"")</f>
        <v/>
      </c>
      <c r="H207" s="253" t="str">
        <f>IF('８-2'!J221&lt;&gt;"",'８-2'!J221,"")</f>
        <v/>
      </c>
      <c r="I207" s="243" t="str">
        <f>IF('８-2'!K221&lt;&gt;"",'８-2'!K221,"")</f>
        <v/>
      </c>
      <c r="J207" s="253" t="str">
        <f>IF('８-2'!L221&lt;&gt;"",'８-2'!L221,"")</f>
        <v/>
      </c>
      <c r="K207" s="243" t="str">
        <f>IF('８-2'!M221&lt;&gt;"",'８-2'!M221,"")</f>
        <v/>
      </c>
    </row>
    <row r="208" spans="1:11" x14ac:dyDescent="0.45">
      <c r="A208" s="106"/>
      <c r="B208" s="662"/>
      <c r="C208" s="628"/>
      <c r="D208" s="659"/>
      <c r="E208" s="553"/>
      <c r="F208" s="656"/>
      <c r="G208" s="252" t="str">
        <f>IF('８-2'!I222&lt;&gt;"",'８-2'!I222,"")</f>
        <v/>
      </c>
      <c r="H208" s="253" t="str">
        <f>IF('８-2'!J222&lt;&gt;"",'８-2'!J222,"")</f>
        <v/>
      </c>
      <c r="I208" s="243" t="str">
        <f>IF('８-2'!K222&lt;&gt;"",'８-2'!K222,"")</f>
        <v/>
      </c>
      <c r="J208" s="253" t="str">
        <f>IF('８-2'!L222&lt;&gt;"",'８-2'!L222,"")</f>
        <v/>
      </c>
      <c r="K208" s="243" t="str">
        <f>IF('８-2'!M222&lt;&gt;"",'８-2'!M222,"")</f>
        <v/>
      </c>
    </row>
    <row r="209" spans="1:11" x14ac:dyDescent="0.45">
      <c r="A209" s="106"/>
      <c r="B209" s="662"/>
      <c r="C209" s="628"/>
      <c r="D209" s="659"/>
      <c r="E209" s="553"/>
      <c r="F209" s="656"/>
      <c r="G209" s="252" t="str">
        <f>IF('８-2'!I223&lt;&gt;"",'８-2'!I223,"")</f>
        <v/>
      </c>
      <c r="H209" s="253" t="str">
        <f>IF('８-2'!J223&lt;&gt;"",'８-2'!J223,"")</f>
        <v/>
      </c>
      <c r="I209" s="243" t="str">
        <f>IF('８-2'!K223&lt;&gt;"",'８-2'!K223,"")</f>
        <v/>
      </c>
      <c r="J209" s="253" t="str">
        <f>IF('８-2'!L223&lt;&gt;"",'８-2'!L223,"")</f>
        <v/>
      </c>
      <c r="K209" s="243" t="str">
        <f>IF('８-2'!M223&lt;&gt;"",'８-2'!M223,"")</f>
        <v/>
      </c>
    </row>
    <row r="210" spans="1:11" x14ac:dyDescent="0.45">
      <c r="A210" s="106"/>
      <c r="B210" s="662"/>
      <c r="C210" s="628"/>
      <c r="D210" s="659"/>
      <c r="E210" s="553"/>
      <c r="F210" s="656"/>
      <c r="G210" s="252" t="str">
        <f>IF('８-2'!I224&lt;&gt;"",'８-2'!I224,"")</f>
        <v/>
      </c>
      <c r="H210" s="253" t="str">
        <f>IF('８-2'!J224&lt;&gt;"",'８-2'!J224,"")</f>
        <v/>
      </c>
      <c r="I210" s="243" t="str">
        <f>IF('８-2'!K224&lt;&gt;"",'８-2'!K224,"")</f>
        <v/>
      </c>
      <c r="J210" s="253" t="str">
        <f>IF('８-2'!L224&lt;&gt;"",'８-2'!L224,"")</f>
        <v/>
      </c>
      <c r="K210" s="243" t="str">
        <f>IF('８-2'!M224&lt;&gt;"",'８-2'!M224,"")</f>
        <v/>
      </c>
    </row>
    <row r="211" spans="1:11" x14ac:dyDescent="0.45">
      <c r="A211" s="106"/>
      <c r="B211" s="662"/>
      <c r="C211" s="628"/>
      <c r="D211" s="659"/>
      <c r="E211" s="553"/>
      <c r="F211" s="656"/>
      <c r="G211" s="252" t="str">
        <f>IF('８-2'!I225&lt;&gt;"",'８-2'!I225,"")</f>
        <v/>
      </c>
      <c r="H211" s="253" t="str">
        <f>IF('８-2'!J225&lt;&gt;"",'８-2'!J225,"")</f>
        <v/>
      </c>
      <c r="I211" s="243" t="str">
        <f>IF('８-2'!K225&lt;&gt;"",'８-2'!K225,"")</f>
        <v/>
      </c>
      <c r="J211" s="253" t="str">
        <f>IF('８-2'!L225&lt;&gt;"",'８-2'!L225,"")</f>
        <v/>
      </c>
      <c r="K211" s="243" t="str">
        <f>IF('８-2'!M225&lt;&gt;"",'８-2'!M225,"")</f>
        <v/>
      </c>
    </row>
    <row r="212" spans="1:11" x14ac:dyDescent="0.45">
      <c r="A212" s="106"/>
      <c r="B212" s="662"/>
      <c r="C212" s="628"/>
      <c r="D212" s="659"/>
      <c r="E212" s="553"/>
      <c r="F212" s="656"/>
      <c r="G212" s="252" t="str">
        <f>IF('８-2'!I226&lt;&gt;"",'８-2'!I226,"")</f>
        <v/>
      </c>
      <c r="H212" s="253" t="str">
        <f>IF('８-2'!J226&lt;&gt;"",'８-2'!J226,"")</f>
        <v/>
      </c>
      <c r="I212" s="243" t="str">
        <f>IF('８-2'!K226&lt;&gt;"",'８-2'!K226,"")</f>
        <v/>
      </c>
      <c r="J212" s="253" t="str">
        <f>IF('８-2'!L226&lt;&gt;"",'８-2'!L226,"")</f>
        <v/>
      </c>
      <c r="K212" s="243" t="str">
        <f>IF('８-2'!M226&lt;&gt;"",'８-2'!M226,"")</f>
        <v/>
      </c>
    </row>
    <row r="213" spans="1:11" ht="15.6" thickBot="1" x14ac:dyDescent="0.5">
      <c r="A213" s="106"/>
      <c r="B213" s="590"/>
      <c r="C213" s="629"/>
      <c r="D213" s="660"/>
      <c r="E213" s="554"/>
      <c r="F213" s="657"/>
      <c r="G213" s="254" t="str">
        <f>IF('８-2'!I227&lt;&gt;"",'８-2'!I227,"")</f>
        <v/>
      </c>
      <c r="H213" s="255" t="str">
        <f>IF('８-2'!J227&lt;&gt;"",'８-2'!J227,"")</f>
        <v/>
      </c>
      <c r="I213" s="247" t="str">
        <f>IF('８-2'!K227&lt;&gt;"",'８-2'!K227,"")</f>
        <v/>
      </c>
      <c r="J213" s="255" t="str">
        <f>IF('８-2'!L227&lt;&gt;"",'８-2'!L227,"")</f>
        <v/>
      </c>
      <c r="K213" s="247" t="str">
        <f>IF('８-2'!M227&lt;&gt;"",'８-2'!M227,"")</f>
        <v/>
      </c>
    </row>
    <row r="214" spans="1:11" x14ac:dyDescent="0.45">
      <c r="A214" s="106"/>
      <c r="B214" s="661" t="str">
        <f>IF(C214&lt;&gt;"",7,"")</f>
        <v/>
      </c>
      <c r="C214" s="627" t="str">
        <f>IF('1'!D19&lt;&gt;"",'1'!D114,"")</f>
        <v/>
      </c>
      <c r="D214" s="658" t="str">
        <f>IF('3'!G48="[選択]","","【A】"&amp;'3'!G48&amp;"（"&amp;'3'!H49&amp;"）"&amp;CHAR(10))&amp;IF('3'!I48="[選択]","","【B】"&amp;'3'!I48&amp;"（"&amp;'3'!J49&amp;"）"&amp;CHAR(10))&amp;IF('3'!K48="実施済","【C】"&amp;'3'!K48&amp;"（"&amp;'3'!L49&amp;"）"&amp;CHAR(10),"")&amp;IF('3'!M48="実施済","【D】"&amp;'3'!M48&amp;"（"&amp;'3'!N49&amp;"）"&amp;CHAR(10),"")</f>
        <v/>
      </c>
      <c r="E214" s="552" t="str">
        <f>IF('4'!G49="[選択]","","【a】"&amp;'4'!G49&amp;"（"&amp;'4'!H50&amp;"）"&amp;CHAR(10))&amp;IF('4'!I49="[選択]","","【b】"&amp;'4'!I49&amp;"（"&amp;'4'!J50&amp;"）"&amp;CHAR(10))&amp;IF('4'!K49="[選択]","","【c】"&amp;'4'!K49&amp;"（"&amp;'4'!L50&amp;"）"&amp;CHAR(10))&amp;IF('4'!M49="[選択]","","【d】"&amp;'4'!M49&amp;"（"&amp;'4'!N50&amp;"）"&amp;CHAR(10))&amp;IF('4'!O49="[選択]","","【e】"&amp;'4'!O49&amp;"（"&amp;'4'!P50&amp;"）"&amp;CHAR(10))&amp;IF('4'!Q49="[選択]","","【f】"&amp;'4'!Q49&amp;"（"&amp;'4'!R50&amp;"）"&amp;CHAR(10))&amp;IF('4'!S49="[選択]","","【g】"&amp;'4'!S49&amp;"（"&amp;'4'!T50&amp;"）"&amp;CHAR(10))&amp;IF('4'!U49="[選択]","","【h】"&amp;'4'!U49&amp;"（"&amp;'4'!V50&amp;"）")</f>
        <v/>
      </c>
      <c r="F214" s="655" t="str">
        <f>'4'!X49</f>
        <v>[選択]</v>
      </c>
      <c r="G214" s="250" t="str">
        <f>IF('８-2'!I228&lt;&gt;"",'８-2'!I228,"")</f>
        <v/>
      </c>
      <c r="H214" s="251" t="str">
        <f>IF('８-2'!J228&lt;&gt;"",'８-2'!J228,"")</f>
        <v/>
      </c>
      <c r="I214" s="236" t="str">
        <f>IF('８-2'!K228&lt;&gt;"",'８-2'!K228,"")</f>
        <v/>
      </c>
      <c r="J214" s="251" t="str">
        <f>IF('８-2'!L228&lt;&gt;"",'８-2'!L228,"")</f>
        <v/>
      </c>
      <c r="K214" s="236" t="str">
        <f>IF('８-2'!M228&lt;&gt;"",'８-2'!M228,"")</f>
        <v/>
      </c>
    </row>
    <row r="215" spans="1:11" x14ac:dyDescent="0.45">
      <c r="A215" s="106"/>
      <c r="B215" s="662"/>
      <c r="C215" s="628"/>
      <c r="D215" s="659"/>
      <c r="E215" s="553"/>
      <c r="F215" s="656"/>
      <c r="G215" s="252" t="str">
        <f>IF('８-2'!I229&lt;&gt;"",'８-2'!I229,"")</f>
        <v/>
      </c>
      <c r="H215" s="253" t="str">
        <f>IF('８-2'!J229&lt;&gt;"",'８-2'!J229,"")</f>
        <v/>
      </c>
      <c r="I215" s="243" t="str">
        <f>IF('８-2'!K229&lt;&gt;"",'８-2'!K229,"")</f>
        <v/>
      </c>
      <c r="J215" s="253" t="str">
        <f>IF('８-2'!L229&lt;&gt;"",'８-2'!L229,"")</f>
        <v/>
      </c>
      <c r="K215" s="243" t="str">
        <f>IF('８-2'!M229&lt;&gt;"",'８-2'!M229,"")</f>
        <v/>
      </c>
    </row>
    <row r="216" spans="1:11" x14ac:dyDescent="0.45">
      <c r="A216" s="106"/>
      <c r="B216" s="662"/>
      <c r="C216" s="628"/>
      <c r="D216" s="659"/>
      <c r="E216" s="553"/>
      <c r="F216" s="656"/>
      <c r="G216" s="252" t="str">
        <f>IF('８-2'!I230&lt;&gt;"",'８-2'!I230,"")</f>
        <v/>
      </c>
      <c r="H216" s="253" t="str">
        <f>IF('８-2'!J230&lt;&gt;"",'８-2'!J230,"")</f>
        <v/>
      </c>
      <c r="I216" s="243" t="str">
        <f>IF('８-2'!K230&lt;&gt;"",'８-2'!K230,"")</f>
        <v/>
      </c>
      <c r="J216" s="253" t="str">
        <f>IF('８-2'!L230&lt;&gt;"",'８-2'!L230,"")</f>
        <v/>
      </c>
      <c r="K216" s="243" t="str">
        <f>IF('８-2'!M230&lt;&gt;"",'８-2'!M230,"")</f>
        <v/>
      </c>
    </row>
    <row r="217" spans="1:11" x14ac:dyDescent="0.45">
      <c r="A217" s="106"/>
      <c r="B217" s="662"/>
      <c r="C217" s="628"/>
      <c r="D217" s="659"/>
      <c r="E217" s="553"/>
      <c r="F217" s="656"/>
      <c r="G217" s="252" t="str">
        <f>IF('８-2'!I231&lt;&gt;"",'８-2'!I231,"")</f>
        <v/>
      </c>
      <c r="H217" s="253" t="str">
        <f>IF('８-2'!J231&lt;&gt;"",'８-2'!J231,"")</f>
        <v/>
      </c>
      <c r="I217" s="243" t="str">
        <f>IF('８-2'!K231&lt;&gt;"",'８-2'!K231,"")</f>
        <v/>
      </c>
      <c r="J217" s="253" t="str">
        <f>IF('８-2'!L231&lt;&gt;"",'８-2'!L231,"")</f>
        <v/>
      </c>
      <c r="K217" s="243" t="str">
        <f>IF('８-2'!M231&lt;&gt;"",'８-2'!M231,"")</f>
        <v/>
      </c>
    </row>
    <row r="218" spans="1:11" x14ac:dyDescent="0.45">
      <c r="A218" s="106"/>
      <c r="B218" s="662"/>
      <c r="C218" s="628"/>
      <c r="D218" s="659"/>
      <c r="E218" s="553"/>
      <c r="F218" s="656"/>
      <c r="G218" s="252" t="str">
        <f>IF('８-2'!I232&lt;&gt;"",'８-2'!I232,"")</f>
        <v/>
      </c>
      <c r="H218" s="253" t="str">
        <f>IF('８-2'!J232&lt;&gt;"",'８-2'!J232,"")</f>
        <v/>
      </c>
      <c r="I218" s="243" t="str">
        <f>IF('８-2'!K232&lt;&gt;"",'８-2'!K232,"")</f>
        <v/>
      </c>
      <c r="J218" s="253" t="str">
        <f>IF('８-2'!L232&lt;&gt;"",'８-2'!L232,"")</f>
        <v/>
      </c>
      <c r="K218" s="243" t="str">
        <f>IF('８-2'!M232&lt;&gt;"",'８-2'!M232,"")</f>
        <v/>
      </c>
    </row>
    <row r="219" spans="1:11" x14ac:dyDescent="0.45">
      <c r="A219" s="106"/>
      <c r="B219" s="662"/>
      <c r="C219" s="628"/>
      <c r="D219" s="659"/>
      <c r="E219" s="553"/>
      <c r="F219" s="656"/>
      <c r="G219" s="252" t="str">
        <f>IF('８-2'!I233&lt;&gt;"",'８-2'!I233,"")</f>
        <v/>
      </c>
      <c r="H219" s="253" t="str">
        <f>IF('８-2'!J233&lt;&gt;"",'８-2'!J233,"")</f>
        <v/>
      </c>
      <c r="I219" s="243" t="str">
        <f>IF('８-2'!K233&lt;&gt;"",'８-2'!K233,"")</f>
        <v/>
      </c>
      <c r="J219" s="253" t="str">
        <f>IF('８-2'!L233&lt;&gt;"",'８-2'!L233,"")</f>
        <v/>
      </c>
      <c r="K219" s="243" t="str">
        <f>IF('８-2'!M233&lt;&gt;"",'８-2'!M233,"")</f>
        <v/>
      </c>
    </row>
    <row r="220" spans="1:11" x14ac:dyDescent="0.45">
      <c r="A220" s="106"/>
      <c r="B220" s="662"/>
      <c r="C220" s="628"/>
      <c r="D220" s="659"/>
      <c r="E220" s="553"/>
      <c r="F220" s="656"/>
      <c r="G220" s="252" t="str">
        <f>IF('８-2'!I234&lt;&gt;"",'８-2'!I234,"")</f>
        <v/>
      </c>
      <c r="H220" s="253" t="str">
        <f>IF('８-2'!J234&lt;&gt;"",'８-2'!J234,"")</f>
        <v/>
      </c>
      <c r="I220" s="243" t="str">
        <f>IF('８-2'!K234&lt;&gt;"",'８-2'!K234,"")</f>
        <v/>
      </c>
      <c r="J220" s="253" t="str">
        <f>IF('８-2'!L234&lt;&gt;"",'８-2'!L234,"")</f>
        <v/>
      </c>
      <c r="K220" s="243" t="str">
        <f>IF('８-2'!M234&lt;&gt;"",'８-2'!M234,"")</f>
        <v/>
      </c>
    </row>
    <row r="221" spans="1:11" x14ac:dyDescent="0.45">
      <c r="A221" s="106"/>
      <c r="B221" s="662"/>
      <c r="C221" s="628"/>
      <c r="D221" s="659"/>
      <c r="E221" s="553"/>
      <c r="F221" s="656"/>
      <c r="G221" s="252" t="str">
        <f>IF('８-2'!I235&lt;&gt;"",'８-2'!I235,"")</f>
        <v/>
      </c>
      <c r="H221" s="253" t="str">
        <f>IF('８-2'!J235&lt;&gt;"",'８-2'!J235,"")</f>
        <v/>
      </c>
      <c r="I221" s="243" t="str">
        <f>IF('８-2'!K235&lt;&gt;"",'８-2'!K235,"")</f>
        <v/>
      </c>
      <c r="J221" s="253" t="str">
        <f>IF('８-2'!L235&lt;&gt;"",'８-2'!L235,"")</f>
        <v/>
      </c>
      <c r="K221" s="243" t="str">
        <f>IF('８-2'!M235&lt;&gt;"",'８-2'!M235,"")</f>
        <v/>
      </c>
    </row>
    <row r="222" spans="1:11" x14ac:dyDescent="0.45">
      <c r="A222" s="106"/>
      <c r="B222" s="662"/>
      <c r="C222" s="628"/>
      <c r="D222" s="659"/>
      <c r="E222" s="553"/>
      <c r="F222" s="656"/>
      <c r="G222" s="252" t="str">
        <f>IF('８-2'!I236&lt;&gt;"",'８-2'!I236,"")</f>
        <v/>
      </c>
      <c r="H222" s="253" t="str">
        <f>IF('８-2'!J236&lt;&gt;"",'８-2'!J236,"")</f>
        <v/>
      </c>
      <c r="I222" s="243" t="str">
        <f>IF('８-2'!K236&lt;&gt;"",'８-2'!K236,"")</f>
        <v/>
      </c>
      <c r="J222" s="253" t="str">
        <f>IF('８-2'!L236&lt;&gt;"",'８-2'!L236,"")</f>
        <v/>
      </c>
      <c r="K222" s="243" t="str">
        <f>IF('８-2'!M236&lt;&gt;"",'８-2'!M236,"")</f>
        <v/>
      </c>
    </row>
    <row r="223" spans="1:11" x14ac:dyDescent="0.45">
      <c r="A223" s="106"/>
      <c r="B223" s="662"/>
      <c r="C223" s="628"/>
      <c r="D223" s="659"/>
      <c r="E223" s="553"/>
      <c r="F223" s="656"/>
      <c r="G223" s="252" t="str">
        <f>IF('８-2'!I237&lt;&gt;"",'８-2'!I237,"")</f>
        <v/>
      </c>
      <c r="H223" s="253" t="str">
        <f>IF('８-2'!J237&lt;&gt;"",'８-2'!J237,"")</f>
        <v/>
      </c>
      <c r="I223" s="243" t="str">
        <f>IF('８-2'!K237&lt;&gt;"",'８-2'!K237,"")</f>
        <v/>
      </c>
      <c r="J223" s="253" t="str">
        <f>IF('８-2'!L237&lt;&gt;"",'８-2'!L237,"")</f>
        <v/>
      </c>
      <c r="K223" s="243" t="str">
        <f>IF('８-2'!M237&lt;&gt;"",'８-2'!M237,"")</f>
        <v/>
      </c>
    </row>
    <row r="224" spans="1:11" x14ac:dyDescent="0.45">
      <c r="A224" s="106"/>
      <c r="B224" s="662"/>
      <c r="C224" s="628"/>
      <c r="D224" s="659"/>
      <c r="E224" s="553"/>
      <c r="F224" s="656"/>
      <c r="G224" s="252" t="str">
        <f>IF('８-2'!I238&lt;&gt;"",'８-2'!I238,"")</f>
        <v/>
      </c>
      <c r="H224" s="253" t="str">
        <f>IF('８-2'!J238&lt;&gt;"",'８-2'!J238,"")</f>
        <v/>
      </c>
      <c r="I224" s="243" t="str">
        <f>IF('８-2'!K238&lt;&gt;"",'８-2'!K238,"")</f>
        <v/>
      </c>
      <c r="J224" s="253" t="str">
        <f>IF('８-2'!L238&lt;&gt;"",'８-2'!L238,"")</f>
        <v/>
      </c>
      <c r="K224" s="243" t="str">
        <f>IF('８-2'!M238&lt;&gt;"",'８-2'!M238,"")</f>
        <v/>
      </c>
    </row>
    <row r="225" spans="1:11" x14ac:dyDescent="0.45">
      <c r="A225" s="106"/>
      <c r="B225" s="662"/>
      <c r="C225" s="628"/>
      <c r="D225" s="659"/>
      <c r="E225" s="553"/>
      <c r="F225" s="656"/>
      <c r="G225" s="252" t="str">
        <f>IF('８-2'!I239&lt;&gt;"",'８-2'!I239,"")</f>
        <v/>
      </c>
      <c r="H225" s="253" t="str">
        <f>IF('８-2'!J239&lt;&gt;"",'８-2'!J239,"")</f>
        <v/>
      </c>
      <c r="I225" s="243" t="str">
        <f>IF('８-2'!K239&lt;&gt;"",'８-2'!K239,"")</f>
        <v/>
      </c>
      <c r="J225" s="253" t="str">
        <f>IF('８-2'!L239&lt;&gt;"",'８-2'!L239,"")</f>
        <v/>
      </c>
      <c r="K225" s="243" t="str">
        <f>IF('８-2'!M239&lt;&gt;"",'８-2'!M239,"")</f>
        <v/>
      </c>
    </row>
    <row r="226" spans="1:11" x14ac:dyDescent="0.45">
      <c r="A226" s="106"/>
      <c r="B226" s="662"/>
      <c r="C226" s="628"/>
      <c r="D226" s="659"/>
      <c r="E226" s="553"/>
      <c r="F226" s="656"/>
      <c r="G226" s="252" t="str">
        <f>IF('８-2'!I240&lt;&gt;"",'８-2'!I240,"")</f>
        <v/>
      </c>
      <c r="H226" s="253" t="str">
        <f>IF('８-2'!J240&lt;&gt;"",'８-2'!J240,"")</f>
        <v/>
      </c>
      <c r="I226" s="243" t="str">
        <f>IF('８-2'!K240&lt;&gt;"",'８-2'!K240,"")</f>
        <v/>
      </c>
      <c r="J226" s="253" t="str">
        <f>IF('８-2'!L240&lt;&gt;"",'８-2'!L240,"")</f>
        <v/>
      </c>
      <c r="K226" s="243" t="str">
        <f>IF('８-2'!M240&lt;&gt;"",'８-2'!M240,"")</f>
        <v/>
      </c>
    </row>
    <row r="227" spans="1:11" x14ac:dyDescent="0.45">
      <c r="A227" s="106"/>
      <c r="B227" s="662"/>
      <c r="C227" s="628"/>
      <c r="D227" s="659"/>
      <c r="E227" s="553"/>
      <c r="F227" s="656"/>
      <c r="G227" s="252" t="str">
        <f>IF('８-2'!I241&lt;&gt;"",'８-2'!I241,"")</f>
        <v/>
      </c>
      <c r="H227" s="253" t="str">
        <f>IF('８-2'!J241&lt;&gt;"",'８-2'!J241,"")</f>
        <v/>
      </c>
      <c r="I227" s="243" t="str">
        <f>IF('８-2'!K241&lt;&gt;"",'８-2'!K241,"")</f>
        <v/>
      </c>
      <c r="J227" s="253" t="str">
        <f>IF('８-2'!L241&lt;&gt;"",'８-2'!L241,"")</f>
        <v/>
      </c>
      <c r="K227" s="243" t="str">
        <f>IF('８-2'!M241&lt;&gt;"",'８-2'!M241,"")</f>
        <v/>
      </c>
    </row>
    <row r="228" spans="1:11" x14ac:dyDescent="0.45">
      <c r="A228" s="106"/>
      <c r="B228" s="662"/>
      <c r="C228" s="628"/>
      <c r="D228" s="659"/>
      <c r="E228" s="553"/>
      <c r="F228" s="656"/>
      <c r="G228" s="252" t="str">
        <f>IF('８-2'!I242&lt;&gt;"",'８-2'!I242,"")</f>
        <v/>
      </c>
      <c r="H228" s="253" t="str">
        <f>IF('８-2'!J242&lt;&gt;"",'８-2'!J242,"")</f>
        <v/>
      </c>
      <c r="I228" s="243" t="str">
        <f>IF('８-2'!K242&lt;&gt;"",'８-2'!K242,"")</f>
        <v/>
      </c>
      <c r="J228" s="253" t="str">
        <f>IF('８-2'!L242&lt;&gt;"",'８-2'!L242,"")</f>
        <v/>
      </c>
      <c r="K228" s="243" t="str">
        <f>IF('８-2'!M242&lt;&gt;"",'８-2'!M242,"")</f>
        <v/>
      </c>
    </row>
    <row r="229" spans="1:11" x14ac:dyDescent="0.45">
      <c r="A229" s="106"/>
      <c r="B229" s="662"/>
      <c r="C229" s="628"/>
      <c r="D229" s="659"/>
      <c r="E229" s="553"/>
      <c r="F229" s="656"/>
      <c r="G229" s="252" t="str">
        <f>IF('８-2'!I243&lt;&gt;"",'８-2'!I243,"")</f>
        <v/>
      </c>
      <c r="H229" s="253" t="str">
        <f>IF('８-2'!J243&lt;&gt;"",'８-2'!J243,"")</f>
        <v/>
      </c>
      <c r="I229" s="243" t="str">
        <f>IF('８-2'!K243&lt;&gt;"",'８-2'!K243,"")</f>
        <v/>
      </c>
      <c r="J229" s="253" t="str">
        <f>IF('８-2'!L243&lt;&gt;"",'８-2'!L243,"")</f>
        <v/>
      </c>
      <c r="K229" s="243" t="str">
        <f>IF('８-2'!M243&lt;&gt;"",'８-2'!M243,"")</f>
        <v/>
      </c>
    </row>
    <row r="230" spans="1:11" x14ac:dyDescent="0.45">
      <c r="A230" s="106"/>
      <c r="B230" s="662"/>
      <c r="C230" s="628"/>
      <c r="D230" s="659"/>
      <c r="E230" s="553"/>
      <c r="F230" s="656"/>
      <c r="G230" s="252" t="str">
        <f>IF('８-2'!I244&lt;&gt;"",'８-2'!I244,"")</f>
        <v/>
      </c>
      <c r="H230" s="253" t="str">
        <f>IF('８-2'!J244&lt;&gt;"",'８-2'!J244,"")</f>
        <v/>
      </c>
      <c r="I230" s="243" t="str">
        <f>IF('８-2'!K244&lt;&gt;"",'８-2'!K244,"")</f>
        <v/>
      </c>
      <c r="J230" s="253" t="str">
        <f>IF('８-2'!L244&lt;&gt;"",'８-2'!L244,"")</f>
        <v/>
      </c>
      <c r="K230" s="243" t="str">
        <f>IF('８-2'!M244&lt;&gt;"",'８-2'!M244,"")</f>
        <v/>
      </c>
    </row>
    <row r="231" spans="1:11" x14ac:dyDescent="0.45">
      <c r="A231" s="106"/>
      <c r="B231" s="662"/>
      <c r="C231" s="628"/>
      <c r="D231" s="659"/>
      <c r="E231" s="553"/>
      <c r="F231" s="656"/>
      <c r="G231" s="252" t="str">
        <f>IF('８-2'!I245&lt;&gt;"",'８-2'!I245,"")</f>
        <v/>
      </c>
      <c r="H231" s="253" t="str">
        <f>IF('８-2'!J245&lt;&gt;"",'８-2'!J245,"")</f>
        <v/>
      </c>
      <c r="I231" s="243" t="str">
        <f>IF('８-2'!K245&lt;&gt;"",'８-2'!K245,"")</f>
        <v/>
      </c>
      <c r="J231" s="253" t="str">
        <f>IF('８-2'!L245&lt;&gt;"",'８-2'!L245,"")</f>
        <v/>
      </c>
      <c r="K231" s="243" t="str">
        <f>IF('８-2'!M245&lt;&gt;"",'８-2'!M245,"")</f>
        <v/>
      </c>
    </row>
    <row r="232" spans="1:11" x14ac:dyDescent="0.45">
      <c r="A232" s="106"/>
      <c r="B232" s="662"/>
      <c r="C232" s="628"/>
      <c r="D232" s="659"/>
      <c r="E232" s="553"/>
      <c r="F232" s="656"/>
      <c r="G232" s="252" t="str">
        <f>IF('８-2'!I246&lt;&gt;"",'８-2'!I246,"")</f>
        <v/>
      </c>
      <c r="H232" s="253" t="str">
        <f>IF('８-2'!J246&lt;&gt;"",'８-2'!J246,"")</f>
        <v/>
      </c>
      <c r="I232" s="243" t="str">
        <f>IF('８-2'!K246&lt;&gt;"",'８-2'!K246,"")</f>
        <v/>
      </c>
      <c r="J232" s="253" t="str">
        <f>IF('８-2'!L246&lt;&gt;"",'８-2'!L246,"")</f>
        <v/>
      </c>
      <c r="K232" s="243" t="str">
        <f>IF('８-2'!M246&lt;&gt;"",'８-2'!M246,"")</f>
        <v/>
      </c>
    </row>
    <row r="233" spans="1:11" x14ac:dyDescent="0.45">
      <c r="A233" s="106"/>
      <c r="B233" s="662"/>
      <c r="C233" s="628"/>
      <c r="D233" s="659"/>
      <c r="E233" s="553"/>
      <c r="F233" s="656"/>
      <c r="G233" s="252" t="str">
        <f>IF('８-2'!I247&lt;&gt;"",'８-2'!I247,"")</f>
        <v/>
      </c>
      <c r="H233" s="253" t="str">
        <f>IF('８-2'!J247&lt;&gt;"",'８-2'!J247,"")</f>
        <v/>
      </c>
      <c r="I233" s="243" t="str">
        <f>IF('８-2'!K247&lt;&gt;"",'８-2'!K247,"")</f>
        <v/>
      </c>
      <c r="J233" s="253" t="str">
        <f>IF('８-2'!L247&lt;&gt;"",'８-2'!L247,"")</f>
        <v/>
      </c>
      <c r="K233" s="243" t="str">
        <f>IF('８-2'!M247&lt;&gt;"",'８-2'!M247,"")</f>
        <v/>
      </c>
    </row>
    <row r="234" spans="1:11" x14ac:dyDescent="0.45">
      <c r="A234" s="106"/>
      <c r="B234" s="662"/>
      <c r="C234" s="628"/>
      <c r="D234" s="659"/>
      <c r="E234" s="553"/>
      <c r="F234" s="656"/>
      <c r="G234" s="252" t="str">
        <f>IF('８-2'!I248&lt;&gt;"",'８-2'!I248,"")</f>
        <v/>
      </c>
      <c r="H234" s="253" t="str">
        <f>IF('８-2'!J248&lt;&gt;"",'８-2'!J248,"")</f>
        <v/>
      </c>
      <c r="I234" s="243" t="str">
        <f>IF('８-2'!K248&lt;&gt;"",'８-2'!K248,"")</f>
        <v/>
      </c>
      <c r="J234" s="253" t="str">
        <f>IF('８-2'!L248&lt;&gt;"",'８-2'!L248,"")</f>
        <v/>
      </c>
      <c r="K234" s="243" t="str">
        <f>IF('８-2'!M248&lt;&gt;"",'８-2'!M248,"")</f>
        <v/>
      </c>
    </row>
    <row r="235" spans="1:11" x14ac:dyDescent="0.45">
      <c r="A235" s="106"/>
      <c r="B235" s="662"/>
      <c r="C235" s="628"/>
      <c r="D235" s="659"/>
      <c r="E235" s="553"/>
      <c r="F235" s="656"/>
      <c r="G235" s="252" t="str">
        <f>IF('８-2'!I249&lt;&gt;"",'８-2'!I249,"")</f>
        <v/>
      </c>
      <c r="H235" s="253" t="str">
        <f>IF('８-2'!J249&lt;&gt;"",'８-2'!J249,"")</f>
        <v/>
      </c>
      <c r="I235" s="243" t="str">
        <f>IF('８-2'!K249&lt;&gt;"",'８-2'!K249,"")</f>
        <v/>
      </c>
      <c r="J235" s="253" t="str">
        <f>IF('８-2'!L249&lt;&gt;"",'８-2'!L249,"")</f>
        <v/>
      </c>
      <c r="K235" s="243" t="str">
        <f>IF('８-2'!M249&lt;&gt;"",'８-2'!M249,"")</f>
        <v/>
      </c>
    </row>
    <row r="236" spans="1:11" x14ac:dyDescent="0.45">
      <c r="A236" s="106"/>
      <c r="B236" s="662"/>
      <c r="C236" s="628"/>
      <c r="D236" s="659"/>
      <c r="E236" s="553"/>
      <c r="F236" s="656"/>
      <c r="G236" s="252" t="str">
        <f>IF('８-2'!I250&lt;&gt;"",'８-2'!I250,"")</f>
        <v/>
      </c>
      <c r="H236" s="253" t="str">
        <f>IF('８-2'!J250&lt;&gt;"",'８-2'!J250,"")</f>
        <v/>
      </c>
      <c r="I236" s="243" t="str">
        <f>IF('８-2'!K250&lt;&gt;"",'８-2'!K250,"")</f>
        <v/>
      </c>
      <c r="J236" s="253" t="str">
        <f>IF('８-2'!L250&lt;&gt;"",'８-2'!L250,"")</f>
        <v/>
      </c>
      <c r="K236" s="243" t="str">
        <f>IF('８-2'!M250&lt;&gt;"",'８-2'!M250,"")</f>
        <v/>
      </c>
    </row>
    <row r="237" spans="1:11" x14ac:dyDescent="0.45">
      <c r="A237" s="106"/>
      <c r="B237" s="662"/>
      <c r="C237" s="628"/>
      <c r="D237" s="659"/>
      <c r="E237" s="553"/>
      <c r="F237" s="656"/>
      <c r="G237" s="252" t="str">
        <f>IF('８-2'!I251&lt;&gt;"",'８-2'!I251,"")</f>
        <v/>
      </c>
      <c r="H237" s="253" t="str">
        <f>IF('８-2'!J251&lt;&gt;"",'８-2'!J251,"")</f>
        <v/>
      </c>
      <c r="I237" s="243" t="str">
        <f>IF('８-2'!K251&lt;&gt;"",'８-2'!K251,"")</f>
        <v/>
      </c>
      <c r="J237" s="253" t="str">
        <f>IF('８-2'!L251&lt;&gt;"",'８-2'!L251,"")</f>
        <v/>
      </c>
      <c r="K237" s="243" t="str">
        <f>IF('８-2'!M251&lt;&gt;"",'８-2'!M251,"")</f>
        <v/>
      </c>
    </row>
    <row r="238" spans="1:11" x14ac:dyDescent="0.45">
      <c r="A238" s="106"/>
      <c r="B238" s="662"/>
      <c r="C238" s="628"/>
      <c r="D238" s="659"/>
      <c r="E238" s="553"/>
      <c r="F238" s="656"/>
      <c r="G238" s="252" t="str">
        <f>IF('８-2'!I252&lt;&gt;"",'８-2'!I252,"")</f>
        <v/>
      </c>
      <c r="H238" s="253" t="str">
        <f>IF('８-2'!J252&lt;&gt;"",'８-2'!J252,"")</f>
        <v/>
      </c>
      <c r="I238" s="243" t="str">
        <f>IF('８-2'!K252&lt;&gt;"",'８-2'!K252,"")</f>
        <v/>
      </c>
      <c r="J238" s="253" t="str">
        <f>IF('８-2'!L252&lt;&gt;"",'８-2'!L252,"")</f>
        <v/>
      </c>
      <c r="K238" s="243" t="str">
        <f>IF('８-2'!M252&lt;&gt;"",'８-2'!M252,"")</f>
        <v/>
      </c>
    </row>
    <row r="239" spans="1:11" x14ac:dyDescent="0.45">
      <c r="A239" s="106"/>
      <c r="B239" s="662"/>
      <c r="C239" s="628"/>
      <c r="D239" s="659"/>
      <c r="E239" s="553"/>
      <c r="F239" s="656"/>
      <c r="G239" s="252" t="str">
        <f>IF('８-2'!I253&lt;&gt;"",'８-2'!I253,"")</f>
        <v/>
      </c>
      <c r="H239" s="253" t="str">
        <f>IF('８-2'!J253&lt;&gt;"",'８-2'!J253,"")</f>
        <v/>
      </c>
      <c r="I239" s="243" t="str">
        <f>IF('８-2'!K253&lt;&gt;"",'８-2'!K253,"")</f>
        <v/>
      </c>
      <c r="J239" s="253" t="str">
        <f>IF('８-2'!L253&lt;&gt;"",'８-2'!L253,"")</f>
        <v/>
      </c>
      <c r="K239" s="243" t="str">
        <f>IF('８-2'!M253&lt;&gt;"",'８-2'!M253,"")</f>
        <v/>
      </c>
    </row>
    <row r="240" spans="1:11" x14ac:dyDescent="0.45">
      <c r="A240" s="106"/>
      <c r="B240" s="662"/>
      <c r="C240" s="628"/>
      <c r="D240" s="659"/>
      <c r="E240" s="553"/>
      <c r="F240" s="656"/>
      <c r="G240" s="252" t="str">
        <f>IF('８-2'!I254&lt;&gt;"",'８-2'!I254,"")</f>
        <v/>
      </c>
      <c r="H240" s="253" t="str">
        <f>IF('８-2'!J254&lt;&gt;"",'８-2'!J254,"")</f>
        <v/>
      </c>
      <c r="I240" s="243" t="str">
        <f>IF('８-2'!K254&lt;&gt;"",'８-2'!K254,"")</f>
        <v/>
      </c>
      <c r="J240" s="253" t="str">
        <f>IF('８-2'!L254&lt;&gt;"",'８-2'!L254,"")</f>
        <v/>
      </c>
      <c r="K240" s="243" t="str">
        <f>IF('８-2'!M254&lt;&gt;"",'８-2'!M254,"")</f>
        <v/>
      </c>
    </row>
    <row r="241" spans="1:11" x14ac:dyDescent="0.45">
      <c r="A241" s="106"/>
      <c r="B241" s="662"/>
      <c r="C241" s="628"/>
      <c r="D241" s="659"/>
      <c r="E241" s="553"/>
      <c r="F241" s="656"/>
      <c r="G241" s="252" t="str">
        <f>IF('８-2'!I255&lt;&gt;"",'８-2'!I255,"")</f>
        <v/>
      </c>
      <c r="H241" s="253" t="str">
        <f>IF('８-2'!J255&lt;&gt;"",'８-2'!J255,"")</f>
        <v/>
      </c>
      <c r="I241" s="243" t="str">
        <f>IF('８-2'!K255&lt;&gt;"",'８-2'!K255,"")</f>
        <v/>
      </c>
      <c r="J241" s="253" t="str">
        <f>IF('８-2'!L255&lt;&gt;"",'８-2'!L255,"")</f>
        <v/>
      </c>
      <c r="K241" s="243" t="str">
        <f>IF('８-2'!M255&lt;&gt;"",'８-2'!M255,"")</f>
        <v/>
      </c>
    </row>
    <row r="242" spans="1:11" x14ac:dyDescent="0.45">
      <c r="A242" s="106"/>
      <c r="B242" s="662"/>
      <c r="C242" s="628"/>
      <c r="D242" s="659"/>
      <c r="E242" s="553"/>
      <c r="F242" s="656"/>
      <c r="G242" s="252" t="str">
        <f>IF('８-2'!I256&lt;&gt;"",'８-2'!I256,"")</f>
        <v/>
      </c>
      <c r="H242" s="253" t="str">
        <f>IF('８-2'!J256&lt;&gt;"",'８-2'!J256,"")</f>
        <v/>
      </c>
      <c r="I242" s="243" t="str">
        <f>IF('８-2'!K256&lt;&gt;"",'８-2'!K256,"")</f>
        <v/>
      </c>
      <c r="J242" s="253" t="str">
        <f>IF('８-2'!L256&lt;&gt;"",'８-2'!L256,"")</f>
        <v/>
      </c>
      <c r="K242" s="243" t="str">
        <f>IF('８-2'!M256&lt;&gt;"",'８-2'!M256,"")</f>
        <v/>
      </c>
    </row>
    <row r="243" spans="1:11" x14ac:dyDescent="0.45">
      <c r="A243" s="106"/>
      <c r="B243" s="662"/>
      <c r="C243" s="628"/>
      <c r="D243" s="659"/>
      <c r="E243" s="553"/>
      <c r="F243" s="656"/>
      <c r="G243" s="252" t="str">
        <f>IF('８-2'!I257&lt;&gt;"",'８-2'!I257,"")</f>
        <v/>
      </c>
      <c r="H243" s="253" t="str">
        <f>IF('８-2'!J257&lt;&gt;"",'８-2'!J257,"")</f>
        <v/>
      </c>
      <c r="I243" s="243" t="str">
        <f>IF('８-2'!K257&lt;&gt;"",'８-2'!K257,"")</f>
        <v/>
      </c>
      <c r="J243" s="253" t="str">
        <f>IF('８-2'!L257&lt;&gt;"",'８-2'!L257,"")</f>
        <v/>
      </c>
      <c r="K243" s="243" t="str">
        <f>IF('８-2'!M257&lt;&gt;"",'８-2'!M257,"")</f>
        <v/>
      </c>
    </row>
    <row r="244" spans="1:11" x14ac:dyDescent="0.45">
      <c r="A244" s="106"/>
      <c r="B244" s="662"/>
      <c r="C244" s="628"/>
      <c r="D244" s="659"/>
      <c r="E244" s="553"/>
      <c r="F244" s="656"/>
      <c r="G244" s="252" t="str">
        <f>IF('８-2'!I258&lt;&gt;"",'８-2'!I258,"")</f>
        <v/>
      </c>
      <c r="H244" s="253" t="str">
        <f>IF('８-2'!J258&lt;&gt;"",'８-2'!J258,"")</f>
        <v/>
      </c>
      <c r="I244" s="243" t="str">
        <f>IF('８-2'!K258&lt;&gt;"",'８-2'!K258,"")</f>
        <v/>
      </c>
      <c r="J244" s="253" t="str">
        <f>IF('８-2'!L258&lt;&gt;"",'８-2'!L258,"")</f>
        <v/>
      </c>
      <c r="K244" s="243" t="str">
        <f>IF('８-2'!M258&lt;&gt;"",'８-2'!M258,"")</f>
        <v/>
      </c>
    </row>
    <row r="245" spans="1:11" x14ac:dyDescent="0.45">
      <c r="A245" s="106"/>
      <c r="B245" s="662"/>
      <c r="C245" s="628"/>
      <c r="D245" s="659"/>
      <c r="E245" s="553"/>
      <c r="F245" s="656"/>
      <c r="G245" s="252" t="str">
        <f>IF('８-2'!I259&lt;&gt;"",'８-2'!I259,"")</f>
        <v/>
      </c>
      <c r="H245" s="253" t="str">
        <f>IF('８-2'!J259&lt;&gt;"",'８-2'!J259,"")</f>
        <v/>
      </c>
      <c r="I245" s="243" t="str">
        <f>IF('８-2'!K259&lt;&gt;"",'８-2'!K259,"")</f>
        <v/>
      </c>
      <c r="J245" s="253" t="str">
        <f>IF('８-2'!L259&lt;&gt;"",'８-2'!L259,"")</f>
        <v/>
      </c>
      <c r="K245" s="243" t="str">
        <f>IF('８-2'!M259&lt;&gt;"",'８-2'!M259,"")</f>
        <v/>
      </c>
    </row>
    <row r="246" spans="1:11" x14ac:dyDescent="0.45">
      <c r="A246" s="106"/>
      <c r="B246" s="662"/>
      <c r="C246" s="628"/>
      <c r="D246" s="659"/>
      <c r="E246" s="553"/>
      <c r="F246" s="656"/>
      <c r="G246" s="252" t="str">
        <f>IF('８-2'!I260&lt;&gt;"",'８-2'!I260,"")</f>
        <v/>
      </c>
      <c r="H246" s="253" t="str">
        <f>IF('８-2'!J260&lt;&gt;"",'８-2'!J260,"")</f>
        <v/>
      </c>
      <c r="I246" s="243" t="str">
        <f>IF('８-2'!K260&lt;&gt;"",'８-2'!K260,"")</f>
        <v/>
      </c>
      <c r="J246" s="253" t="str">
        <f>IF('８-2'!L260&lt;&gt;"",'８-2'!L260,"")</f>
        <v/>
      </c>
      <c r="K246" s="243" t="str">
        <f>IF('８-2'!M260&lt;&gt;"",'８-2'!M260,"")</f>
        <v/>
      </c>
    </row>
    <row r="247" spans="1:11" x14ac:dyDescent="0.45">
      <c r="A247" s="106"/>
      <c r="B247" s="662"/>
      <c r="C247" s="628"/>
      <c r="D247" s="659"/>
      <c r="E247" s="553"/>
      <c r="F247" s="656"/>
      <c r="G247" s="252" t="str">
        <f>IF('８-2'!I261&lt;&gt;"",'８-2'!I261,"")</f>
        <v/>
      </c>
      <c r="H247" s="253" t="str">
        <f>IF('８-2'!J261&lt;&gt;"",'８-2'!J261,"")</f>
        <v/>
      </c>
      <c r="I247" s="243" t="str">
        <f>IF('８-2'!K261&lt;&gt;"",'８-2'!K261,"")</f>
        <v/>
      </c>
      <c r="J247" s="253" t="str">
        <f>IF('８-2'!L261&lt;&gt;"",'８-2'!L261,"")</f>
        <v/>
      </c>
      <c r="K247" s="243" t="str">
        <f>IF('８-2'!M261&lt;&gt;"",'８-2'!M261,"")</f>
        <v/>
      </c>
    </row>
    <row r="248" spans="1:11" ht="15.6" thickBot="1" x14ac:dyDescent="0.5">
      <c r="A248" s="106"/>
      <c r="B248" s="590"/>
      <c r="C248" s="629"/>
      <c r="D248" s="660"/>
      <c r="E248" s="554"/>
      <c r="F248" s="657"/>
      <c r="G248" s="254" t="str">
        <f>IF('８-2'!I262&lt;&gt;"",'８-2'!I262,"")</f>
        <v/>
      </c>
      <c r="H248" s="255" t="str">
        <f>IF('８-2'!J262&lt;&gt;"",'８-2'!J262,"")</f>
        <v/>
      </c>
      <c r="I248" s="247" t="str">
        <f>IF('８-2'!K262&lt;&gt;"",'８-2'!K262,"")</f>
        <v/>
      </c>
      <c r="J248" s="255" t="str">
        <f>IF('８-2'!L262&lt;&gt;"",'８-2'!L262,"")</f>
        <v/>
      </c>
      <c r="K248" s="247" t="str">
        <f>IF('８-2'!M262&lt;&gt;"",'８-2'!M262,"")</f>
        <v/>
      </c>
    </row>
    <row r="249" spans="1:11" x14ac:dyDescent="0.45">
      <c r="A249" s="106"/>
      <c r="B249" s="661" t="str">
        <f>IF(C249&lt;&gt;"",8,"")</f>
        <v/>
      </c>
      <c r="C249" s="627" t="str">
        <f>IF('1'!D20&lt;&gt;"",'1'!D20,"")</f>
        <v/>
      </c>
      <c r="D249" s="658" t="str">
        <f>IF('3'!G53="[選択]","","【A】"&amp;'3'!G53&amp;"（"&amp;'3'!H54&amp;"）"&amp;CHAR(10))&amp;IF('3'!I53="[選択]","","【B】"&amp;'3'!I53&amp;"（"&amp;'3'!J54&amp;"）"&amp;CHAR(10))&amp;IF('3'!K53="実施済","【C】"&amp;'3'!K53&amp;"（"&amp;'3'!L54&amp;"）"&amp;CHAR(10),"")&amp;IF('3'!M53="実施済","【D】"&amp;'3'!M53&amp;"（"&amp;'3'!N54&amp;"）"&amp;CHAR(10),"")</f>
        <v/>
      </c>
      <c r="E249" s="552" t="str">
        <f>IF('4'!G54="[選択]","","【a】"&amp;'4'!G54&amp;"（"&amp;'4'!H55&amp;"）"&amp;CHAR(10))&amp;IF('4'!I54="[選択]","","【b】"&amp;'4'!I54&amp;"（"&amp;'4'!J55&amp;"）"&amp;CHAR(10))&amp;IF('4'!K54="[選択]","","【c】"&amp;'4'!K54&amp;"（"&amp;'4'!L55&amp;"）"&amp;CHAR(10))&amp;IF('4'!M54="[選択]","","【d】"&amp;'4'!M54&amp;"（"&amp;'4'!N55&amp;"）"&amp;CHAR(10))&amp;IF('4'!O54="[選択]","","【e】"&amp;'4'!O54&amp;"（"&amp;'4'!P55&amp;"）"&amp;CHAR(10))&amp;IF('4'!Q54="[選択]","","【f】"&amp;'4'!Q54&amp;"（"&amp;'4'!R55&amp;"）"&amp;CHAR(10))&amp;IF('4'!S54="[選択]","","【g】"&amp;'4'!S54&amp;"（"&amp;'4'!T55&amp;"）"&amp;CHAR(10))&amp;IF('4'!U54="[選択]","","【h】"&amp;'4'!U54&amp;"（"&amp;'4'!V55&amp;"）")</f>
        <v/>
      </c>
      <c r="F249" s="655" t="str">
        <f>'4'!X54</f>
        <v>[選択]</v>
      </c>
      <c r="G249" s="250" t="str">
        <f>IF('８-2'!I263&lt;&gt;"",'８-2'!I263,"")</f>
        <v/>
      </c>
      <c r="H249" s="251" t="str">
        <f>IF('８-2'!J263&lt;&gt;"",'８-2'!J263,"")</f>
        <v/>
      </c>
      <c r="I249" s="236" t="str">
        <f>IF('８-2'!K263&lt;&gt;"",'８-2'!K263,"")</f>
        <v/>
      </c>
      <c r="J249" s="251" t="str">
        <f>IF('８-2'!L263&lt;&gt;"",'８-2'!L263,"")</f>
        <v/>
      </c>
      <c r="K249" s="236" t="str">
        <f>IF('８-2'!M263&lt;&gt;"",'８-2'!M263,"")</f>
        <v/>
      </c>
    </row>
    <row r="250" spans="1:11" x14ac:dyDescent="0.45">
      <c r="A250" s="106"/>
      <c r="B250" s="662"/>
      <c r="C250" s="628"/>
      <c r="D250" s="659"/>
      <c r="E250" s="553"/>
      <c r="F250" s="656"/>
      <c r="G250" s="252" t="str">
        <f>IF('８-2'!I264&lt;&gt;"",'８-2'!I264,"")</f>
        <v/>
      </c>
      <c r="H250" s="253" t="str">
        <f>IF('８-2'!J264&lt;&gt;"",'８-2'!J264,"")</f>
        <v/>
      </c>
      <c r="I250" s="243" t="str">
        <f>IF('８-2'!K264&lt;&gt;"",'８-2'!K264,"")</f>
        <v/>
      </c>
      <c r="J250" s="253" t="str">
        <f>IF('８-2'!L264&lt;&gt;"",'８-2'!L264,"")</f>
        <v/>
      </c>
      <c r="K250" s="243" t="str">
        <f>IF('８-2'!M264&lt;&gt;"",'８-2'!M264,"")</f>
        <v/>
      </c>
    </row>
    <row r="251" spans="1:11" x14ac:dyDescent="0.45">
      <c r="A251" s="106"/>
      <c r="B251" s="662"/>
      <c r="C251" s="628"/>
      <c r="D251" s="659"/>
      <c r="E251" s="553"/>
      <c r="F251" s="656"/>
      <c r="G251" s="252" t="str">
        <f>IF('８-2'!I265&lt;&gt;"",'８-2'!I265,"")</f>
        <v/>
      </c>
      <c r="H251" s="253" t="str">
        <f>IF('８-2'!J265&lt;&gt;"",'８-2'!J265,"")</f>
        <v/>
      </c>
      <c r="I251" s="243" t="str">
        <f>IF('８-2'!K265&lt;&gt;"",'８-2'!K265,"")</f>
        <v/>
      </c>
      <c r="J251" s="253" t="str">
        <f>IF('８-2'!L265&lt;&gt;"",'８-2'!L265,"")</f>
        <v/>
      </c>
      <c r="K251" s="243" t="str">
        <f>IF('８-2'!M265&lt;&gt;"",'８-2'!M265,"")</f>
        <v/>
      </c>
    </row>
    <row r="252" spans="1:11" x14ac:dyDescent="0.45">
      <c r="A252" s="106"/>
      <c r="B252" s="662"/>
      <c r="C252" s="628"/>
      <c r="D252" s="659"/>
      <c r="E252" s="553"/>
      <c r="F252" s="656"/>
      <c r="G252" s="252" t="str">
        <f>IF('８-2'!I266&lt;&gt;"",'８-2'!I266,"")</f>
        <v/>
      </c>
      <c r="H252" s="253" t="str">
        <f>IF('８-2'!J266&lt;&gt;"",'８-2'!J266,"")</f>
        <v/>
      </c>
      <c r="I252" s="243" t="str">
        <f>IF('８-2'!K266&lt;&gt;"",'８-2'!K266,"")</f>
        <v/>
      </c>
      <c r="J252" s="253" t="str">
        <f>IF('８-2'!L266&lt;&gt;"",'８-2'!L266,"")</f>
        <v/>
      </c>
      <c r="K252" s="243" t="str">
        <f>IF('８-2'!M266&lt;&gt;"",'８-2'!M266,"")</f>
        <v/>
      </c>
    </row>
    <row r="253" spans="1:11" x14ac:dyDescent="0.45">
      <c r="A253" s="106"/>
      <c r="B253" s="662"/>
      <c r="C253" s="628"/>
      <c r="D253" s="659"/>
      <c r="E253" s="553"/>
      <c r="F253" s="656"/>
      <c r="G253" s="252" t="str">
        <f>IF('８-2'!I267&lt;&gt;"",'８-2'!I267,"")</f>
        <v/>
      </c>
      <c r="H253" s="253" t="str">
        <f>IF('８-2'!J267&lt;&gt;"",'８-2'!J267,"")</f>
        <v/>
      </c>
      <c r="I253" s="243" t="str">
        <f>IF('８-2'!K267&lt;&gt;"",'８-2'!K267,"")</f>
        <v/>
      </c>
      <c r="J253" s="253" t="str">
        <f>IF('８-2'!L267&lt;&gt;"",'８-2'!L267,"")</f>
        <v/>
      </c>
      <c r="K253" s="243" t="str">
        <f>IF('８-2'!M267&lt;&gt;"",'８-2'!M267,"")</f>
        <v/>
      </c>
    </row>
    <row r="254" spans="1:11" x14ac:dyDescent="0.45">
      <c r="A254" s="106"/>
      <c r="B254" s="662"/>
      <c r="C254" s="628"/>
      <c r="D254" s="659"/>
      <c r="E254" s="553"/>
      <c r="F254" s="656"/>
      <c r="G254" s="252" t="str">
        <f>IF('８-2'!I268&lt;&gt;"",'８-2'!I268,"")</f>
        <v/>
      </c>
      <c r="H254" s="253" t="str">
        <f>IF('８-2'!J268&lt;&gt;"",'８-2'!J268,"")</f>
        <v/>
      </c>
      <c r="I254" s="243" t="str">
        <f>IF('８-2'!K268&lt;&gt;"",'８-2'!K268,"")</f>
        <v/>
      </c>
      <c r="J254" s="253" t="str">
        <f>IF('８-2'!L268&lt;&gt;"",'８-2'!L268,"")</f>
        <v/>
      </c>
      <c r="K254" s="243" t="str">
        <f>IF('８-2'!M268&lt;&gt;"",'８-2'!M268,"")</f>
        <v/>
      </c>
    </row>
    <row r="255" spans="1:11" x14ac:dyDescent="0.45">
      <c r="A255" s="106"/>
      <c r="B255" s="662"/>
      <c r="C255" s="628"/>
      <c r="D255" s="659"/>
      <c r="E255" s="553"/>
      <c r="F255" s="656"/>
      <c r="G255" s="252" t="str">
        <f>IF('８-2'!I269&lt;&gt;"",'８-2'!I269,"")</f>
        <v/>
      </c>
      <c r="H255" s="253" t="str">
        <f>IF('８-2'!J269&lt;&gt;"",'８-2'!J269,"")</f>
        <v/>
      </c>
      <c r="I255" s="243" t="str">
        <f>IF('８-2'!K269&lt;&gt;"",'８-2'!K269,"")</f>
        <v/>
      </c>
      <c r="J255" s="253" t="str">
        <f>IF('８-2'!L269&lt;&gt;"",'８-2'!L269,"")</f>
        <v/>
      </c>
      <c r="K255" s="243" t="str">
        <f>IF('８-2'!M269&lt;&gt;"",'８-2'!M269,"")</f>
        <v/>
      </c>
    </row>
    <row r="256" spans="1:11" x14ac:dyDescent="0.45">
      <c r="A256" s="106"/>
      <c r="B256" s="662"/>
      <c r="C256" s="628"/>
      <c r="D256" s="659"/>
      <c r="E256" s="553"/>
      <c r="F256" s="656"/>
      <c r="G256" s="252" t="str">
        <f>IF('８-2'!I270&lt;&gt;"",'８-2'!I270,"")</f>
        <v/>
      </c>
      <c r="H256" s="253" t="str">
        <f>IF('８-2'!J270&lt;&gt;"",'８-2'!J270,"")</f>
        <v/>
      </c>
      <c r="I256" s="243" t="str">
        <f>IF('８-2'!K270&lt;&gt;"",'８-2'!K270,"")</f>
        <v/>
      </c>
      <c r="J256" s="253" t="str">
        <f>IF('８-2'!L270&lt;&gt;"",'８-2'!L270,"")</f>
        <v/>
      </c>
      <c r="K256" s="243" t="str">
        <f>IF('８-2'!M270&lt;&gt;"",'８-2'!M270,"")</f>
        <v/>
      </c>
    </row>
    <row r="257" spans="1:11" x14ac:dyDescent="0.45">
      <c r="A257" s="106"/>
      <c r="B257" s="662"/>
      <c r="C257" s="628"/>
      <c r="D257" s="659"/>
      <c r="E257" s="553"/>
      <c r="F257" s="656"/>
      <c r="G257" s="252" t="str">
        <f>IF('８-2'!I271&lt;&gt;"",'８-2'!I271,"")</f>
        <v/>
      </c>
      <c r="H257" s="253" t="str">
        <f>IF('８-2'!J271&lt;&gt;"",'８-2'!J271,"")</f>
        <v/>
      </c>
      <c r="I257" s="243" t="str">
        <f>IF('８-2'!K271&lt;&gt;"",'８-2'!K271,"")</f>
        <v/>
      </c>
      <c r="J257" s="253" t="str">
        <f>IF('８-2'!L271&lt;&gt;"",'８-2'!L271,"")</f>
        <v/>
      </c>
      <c r="K257" s="243" t="str">
        <f>IF('８-2'!M271&lt;&gt;"",'８-2'!M271,"")</f>
        <v/>
      </c>
    </row>
    <row r="258" spans="1:11" x14ac:dyDescent="0.45">
      <c r="A258" s="106"/>
      <c r="B258" s="662"/>
      <c r="C258" s="628"/>
      <c r="D258" s="659"/>
      <c r="E258" s="553"/>
      <c r="F258" s="656"/>
      <c r="G258" s="252" t="str">
        <f>IF('８-2'!I272&lt;&gt;"",'８-2'!I272,"")</f>
        <v/>
      </c>
      <c r="H258" s="253" t="str">
        <f>IF('８-2'!J272&lt;&gt;"",'８-2'!J272,"")</f>
        <v/>
      </c>
      <c r="I258" s="243" t="str">
        <f>IF('８-2'!K272&lt;&gt;"",'８-2'!K272,"")</f>
        <v/>
      </c>
      <c r="J258" s="253" t="str">
        <f>IF('８-2'!L272&lt;&gt;"",'８-2'!L272,"")</f>
        <v/>
      </c>
      <c r="K258" s="243" t="str">
        <f>IF('８-2'!M272&lt;&gt;"",'８-2'!M272,"")</f>
        <v/>
      </c>
    </row>
    <row r="259" spans="1:11" x14ac:dyDescent="0.45">
      <c r="A259" s="106"/>
      <c r="B259" s="662"/>
      <c r="C259" s="628"/>
      <c r="D259" s="659"/>
      <c r="E259" s="553"/>
      <c r="F259" s="656"/>
      <c r="G259" s="252" t="str">
        <f>IF('８-2'!I273&lt;&gt;"",'８-2'!I273,"")</f>
        <v/>
      </c>
      <c r="H259" s="253" t="str">
        <f>IF('８-2'!J273&lt;&gt;"",'８-2'!J273,"")</f>
        <v/>
      </c>
      <c r="I259" s="243" t="str">
        <f>IF('８-2'!K273&lt;&gt;"",'８-2'!K273,"")</f>
        <v/>
      </c>
      <c r="J259" s="253" t="str">
        <f>IF('８-2'!L273&lt;&gt;"",'８-2'!L273,"")</f>
        <v/>
      </c>
      <c r="K259" s="243" t="str">
        <f>IF('８-2'!M273&lt;&gt;"",'８-2'!M273,"")</f>
        <v/>
      </c>
    </row>
    <row r="260" spans="1:11" x14ac:dyDescent="0.45">
      <c r="A260" s="106"/>
      <c r="B260" s="662"/>
      <c r="C260" s="628"/>
      <c r="D260" s="659"/>
      <c r="E260" s="553"/>
      <c r="F260" s="656"/>
      <c r="G260" s="252" t="str">
        <f>IF('８-2'!I274&lt;&gt;"",'８-2'!I274,"")</f>
        <v/>
      </c>
      <c r="H260" s="253" t="str">
        <f>IF('８-2'!J274&lt;&gt;"",'８-2'!J274,"")</f>
        <v/>
      </c>
      <c r="I260" s="243" t="str">
        <f>IF('８-2'!K274&lt;&gt;"",'８-2'!K274,"")</f>
        <v/>
      </c>
      <c r="J260" s="253" t="str">
        <f>IF('８-2'!L274&lt;&gt;"",'８-2'!L274,"")</f>
        <v/>
      </c>
      <c r="K260" s="243" t="str">
        <f>IF('８-2'!M274&lt;&gt;"",'８-2'!M274,"")</f>
        <v/>
      </c>
    </row>
    <row r="261" spans="1:11" x14ac:dyDescent="0.45">
      <c r="A261" s="106"/>
      <c r="B261" s="662"/>
      <c r="C261" s="628"/>
      <c r="D261" s="659"/>
      <c r="E261" s="553"/>
      <c r="F261" s="656"/>
      <c r="G261" s="252" t="str">
        <f>IF('８-2'!I275&lt;&gt;"",'８-2'!I275,"")</f>
        <v/>
      </c>
      <c r="H261" s="253" t="str">
        <f>IF('８-2'!J275&lt;&gt;"",'８-2'!J275,"")</f>
        <v/>
      </c>
      <c r="I261" s="243" t="str">
        <f>IF('８-2'!K275&lt;&gt;"",'８-2'!K275,"")</f>
        <v/>
      </c>
      <c r="J261" s="253" t="str">
        <f>IF('８-2'!L275&lt;&gt;"",'８-2'!L275,"")</f>
        <v/>
      </c>
      <c r="K261" s="243" t="str">
        <f>IF('８-2'!M275&lt;&gt;"",'８-2'!M275,"")</f>
        <v/>
      </c>
    </row>
    <row r="262" spans="1:11" x14ac:dyDescent="0.45">
      <c r="A262" s="106"/>
      <c r="B262" s="662"/>
      <c r="C262" s="628"/>
      <c r="D262" s="659"/>
      <c r="E262" s="553"/>
      <c r="F262" s="656"/>
      <c r="G262" s="252" t="str">
        <f>IF('８-2'!I276&lt;&gt;"",'８-2'!I276,"")</f>
        <v/>
      </c>
      <c r="H262" s="253" t="str">
        <f>IF('８-2'!J276&lt;&gt;"",'８-2'!J276,"")</f>
        <v/>
      </c>
      <c r="I262" s="243" t="str">
        <f>IF('８-2'!K276&lt;&gt;"",'８-2'!K276,"")</f>
        <v/>
      </c>
      <c r="J262" s="253" t="str">
        <f>IF('８-2'!L276&lt;&gt;"",'８-2'!L276,"")</f>
        <v/>
      </c>
      <c r="K262" s="243" t="str">
        <f>IF('８-2'!M276&lt;&gt;"",'８-2'!M276,"")</f>
        <v/>
      </c>
    </row>
    <row r="263" spans="1:11" x14ac:dyDescent="0.45">
      <c r="A263" s="106"/>
      <c r="B263" s="662"/>
      <c r="C263" s="628"/>
      <c r="D263" s="659"/>
      <c r="E263" s="553"/>
      <c r="F263" s="656"/>
      <c r="G263" s="252" t="str">
        <f>IF('８-2'!I277&lt;&gt;"",'８-2'!I277,"")</f>
        <v/>
      </c>
      <c r="H263" s="253" t="str">
        <f>IF('８-2'!J277&lt;&gt;"",'８-2'!J277,"")</f>
        <v/>
      </c>
      <c r="I263" s="243" t="str">
        <f>IF('８-2'!K277&lt;&gt;"",'８-2'!K277,"")</f>
        <v/>
      </c>
      <c r="J263" s="253" t="str">
        <f>IF('８-2'!L277&lt;&gt;"",'８-2'!L277,"")</f>
        <v/>
      </c>
      <c r="K263" s="243" t="str">
        <f>IF('８-2'!M277&lt;&gt;"",'８-2'!M277,"")</f>
        <v/>
      </c>
    </row>
    <row r="264" spans="1:11" x14ac:dyDescent="0.45">
      <c r="A264" s="106"/>
      <c r="B264" s="662"/>
      <c r="C264" s="628"/>
      <c r="D264" s="659"/>
      <c r="E264" s="553"/>
      <c r="F264" s="656"/>
      <c r="G264" s="252" t="str">
        <f>IF('８-2'!I278&lt;&gt;"",'８-2'!I278,"")</f>
        <v/>
      </c>
      <c r="H264" s="253" t="str">
        <f>IF('８-2'!J278&lt;&gt;"",'８-2'!J278,"")</f>
        <v/>
      </c>
      <c r="I264" s="243" t="str">
        <f>IF('８-2'!K278&lt;&gt;"",'８-2'!K278,"")</f>
        <v/>
      </c>
      <c r="J264" s="253" t="str">
        <f>IF('８-2'!L278&lt;&gt;"",'８-2'!L278,"")</f>
        <v/>
      </c>
      <c r="K264" s="243" t="str">
        <f>IF('８-2'!M278&lt;&gt;"",'８-2'!M278,"")</f>
        <v/>
      </c>
    </row>
    <row r="265" spans="1:11" x14ac:dyDescent="0.45">
      <c r="A265" s="106"/>
      <c r="B265" s="662"/>
      <c r="C265" s="628"/>
      <c r="D265" s="659"/>
      <c r="E265" s="553"/>
      <c r="F265" s="656"/>
      <c r="G265" s="252" t="str">
        <f>IF('８-2'!I279&lt;&gt;"",'８-2'!I279,"")</f>
        <v/>
      </c>
      <c r="H265" s="253" t="str">
        <f>IF('８-2'!J279&lt;&gt;"",'８-2'!J279,"")</f>
        <v/>
      </c>
      <c r="I265" s="243" t="str">
        <f>IF('８-2'!K279&lt;&gt;"",'８-2'!K279,"")</f>
        <v/>
      </c>
      <c r="J265" s="253" t="str">
        <f>IF('８-2'!L279&lt;&gt;"",'８-2'!L279,"")</f>
        <v/>
      </c>
      <c r="K265" s="243" t="str">
        <f>IF('８-2'!M279&lt;&gt;"",'８-2'!M279,"")</f>
        <v/>
      </c>
    </row>
    <row r="266" spans="1:11" x14ac:dyDescent="0.45">
      <c r="A266" s="106"/>
      <c r="B266" s="662"/>
      <c r="C266" s="628"/>
      <c r="D266" s="659"/>
      <c r="E266" s="553"/>
      <c r="F266" s="656"/>
      <c r="G266" s="252" t="str">
        <f>IF('８-2'!I280&lt;&gt;"",'８-2'!I280,"")</f>
        <v/>
      </c>
      <c r="H266" s="253" t="str">
        <f>IF('８-2'!J280&lt;&gt;"",'８-2'!J280,"")</f>
        <v/>
      </c>
      <c r="I266" s="243" t="str">
        <f>IF('８-2'!K280&lt;&gt;"",'８-2'!K280,"")</f>
        <v/>
      </c>
      <c r="J266" s="253" t="str">
        <f>IF('８-2'!L280&lt;&gt;"",'８-2'!L280,"")</f>
        <v/>
      </c>
      <c r="K266" s="243" t="str">
        <f>IF('８-2'!M280&lt;&gt;"",'８-2'!M280,"")</f>
        <v/>
      </c>
    </row>
    <row r="267" spans="1:11" x14ac:dyDescent="0.45">
      <c r="A267" s="106"/>
      <c r="B267" s="662"/>
      <c r="C267" s="628"/>
      <c r="D267" s="659"/>
      <c r="E267" s="553"/>
      <c r="F267" s="656"/>
      <c r="G267" s="252" t="str">
        <f>IF('８-2'!I281&lt;&gt;"",'８-2'!I281,"")</f>
        <v/>
      </c>
      <c r="H267" s="253" t="str">
        <f>IF('８-2'!J281&lt;&gt;"",'８-2'!J281,"")</f>
        <v/>
      </c>
      <c r="I267" s="243" t="str">
        <f>IF('８-2'!K281&lt;&gt;"",'８-2'!K281,"")</f>
        <v/>
      </c>
      <c r="J267" s="253" t="str">
        <f>IF('８-2'!L281&lt;&gt;"",'８-2'!L281,"")</f>
        <v/>
      </c>
      <c r="K267" s="243" t="str">
        <f>IF('８-2'!M281&lt;&gt;"",'８-2'!M281,"")</f>
        <v/>
      </c>
    </row>
    <row r="268" spans="1:11" x14ac:dyDescent="0.45">
      <c r="A268" s="106"/>
      <c r="B268" s="662"/>
      <c r="C268" s="628"/>
      <c r="D268" s="659"/>
      <c r="E268" s="553"/>
      <c r="F268" s="656"/>
      <c r="G268" s="252" t="str">
        <f>IF('８-2'!I282&lt;&gt;"",'８-2'!I282,"")</f>
        <v/>
      </c>
      <c r="H268" s="253" t="str">
        <f>IF('８-2'!J282&lt;&gt;"",'８-2'!J282,"")</f>
        <v/>
      </c>
      <c r="I268" s="243" t="str">
        <f>IF('８-2'!K282&lt;&gt;"",'８-2'!K282,"")</f>
        <v/>
      </c>
      <c r="J268" s="253" t="str">
        <f>IF('８-2'!L282&lt;&gt;"",'８-2'!L282,"")</f>
        <v/>
      </c>
      <c r="K268" s="243" t="str">
        <f>IF('８-2'!M282&lt;&gt;"",'８-2'!M282,"")</f>
        <v/>
      </c>
    </row>
    <row r="269" spans="1:11" x14ac:dyDescent="0.45">
      <c r="A269" s="106"/>
      <c r="B269" s="662"/>
      <c r="C269" s="628"/>
      <c r="D269" s="659"/>
      <c r="E269" s="553"/>
      <c r="F269" s="656"/>
      <c r="G269" s="252" t="str">
        <f>IF('８-2'!I283&lt;&gt;"",'８-2'!I283,"")</f>
        <v/>
      </c>
      <c r="H269" s="253" t="str">
        <f>IF('８-2'!J283&lt;&gt;"",'８-2'!J283,"")</f>
        <v/>
      </c>
      <c r="I269" s="243" t="str">
        <f>IF('８-2'!K283&lt;&gt;"",'８-2'!K283,"")</f>
        <v/>
      </c>
      <c r="J269" s="253" t="str">
        <f>IF('８-2'!L283&lt;&gt;"",'８-2'!L283,"")</f>
        <v/>
      </c>
      <c r="K269" s="243" t="str">
        <f>IF('８-2'!M283&lt;&gt;"",'８-2'!M283,"")</f>
        <v/>
      </c>
    </row>
    <row r="270" spans="1:11" x14ac:dyDescent="0.45">
      <c r="A270" s="106"/>
      <c r="B270" s="662"/>
      <c r="C270" s="628"/>
      <c r="D270" s="659"/>
      <c r="E270" s="553"/>
      <c r="F270" s="656"/>
      <c r="G270" s="252" t="str">
        <f>IF('８-2'!I284&lt;&gt;"",'８-2'!I284,"")</f>
        <v/>
      </c>
      <c r="H270" s="253" t="str">
        <f>IF('８-2'!J284&lt;&gt;"",'８-2'!J284,"")</f>
        <v/>
      </c>
      <c r="I270" s="243" t="str">
        <f>IF('８-2'!K284&lt;&gt;"",'８-2'!K284,"")</f>
        <v/>
      </c>
      <c r="J270" s="253" t="str">
        <f>IF('８-2'!L284&lt;&gt;"",'８-2'!L284,"")</f>
        <v/>
      </c>
      <c r="K270" s="243" t="str">
        <f>IF('８-2'!M284&lt;&gt;"",'８-2'!M284,"")</f>
        <v/>
      </c>
    </row>
    <row r="271" spans="1:11" x14ac:dyDescent="0.45">
      <c r="A271" s="106"/>
      <c r="B271" s="662"/>
      <c r="C271" s="628"/>
      <c r="D271" s="659"/>
      <c r="E271" s="553"/>
      <c r="F271" s="656"/>
      <c r="G271" s="252" t="str">
        <f>IF('８-2'!I285&lt;&gt;"",'８-2'!I285,"")</f>
        <v/>
      </c>
      <c r="H271" s="253" t="str">
        <f>IF('８-2'!J285&lt;&gt;"",'８-2'!J285,"")</f>
        <v/>
      </c>
      <c r="I271" s="243" t="str">
        <f>IF('８-2'!K285&lt;&gt;"",'８-2'!K285,"")</f>
        <v/>
      </c>
      <c r="J271" s="253" t="str">
        <f>IF('８-2'!L285&lt;&gt;"",'８-2'!L285,"")</f>
        <v/>
      </c>
      <c r="K271" s="243" t="str">
        <f>IF('８-2'!M285&lt;&gt;"",'８-2'!M285,"")</f>
        <v/>
      </c>
    </row>
    <row r="272" spans="1:11" x14ac:dyDescent="0.45">
      <c r="A272" s="106"/>
      <c r="B272" s="662"/>
      <c r="C272" s="628"/>
      <c r="D272" s="659"/>
      <c r="E272" s="553"/>
      <c r="F272" s="656"/>
      <c r="G272" s="252" t="str">
        <f>IF('８-2'!I286&lt;&gt;"",'８-2'!I286,"")</f>
        <v/>
      </c>
      <c r="H272" s="253" t="str">
        <f>IF('８-2'!J286&lt;&gt;"",'８-2'!J286,"")</f>
        <v/>
      </c>
      <c r="I272" s="243" t="str">
        <f>IF('８-2'!K286&lt;&gt;"",'８-2'!K286,"")</f>
        <v/>
      </c>
      <c r="J272" s="253" t="str">
        <f>IF('８-2'!L286&lt;&gt;"",'８-2'!L286,"")</f>
        <v/>
      </c>
      <c r="K272" s="243" t="str">
        <f>IF('８-2'!M286&lt;&gt;"",'８-2'!M286,"")</f>
        <v/>
      </c>
    </row>
    <row r="273" spans="1:11" x14ac:dyDescent="0.45">
      <c r="A273" s="106"/>
      <c r="B273" s="662"/>
      <c r="C273" s="628"/>
      <c r="D273" s="659"/>
      <c r="E273" s="553"/>
      <c r="F273" s="656"/>
      <c r="G273" s="252" t="str">
        <f>IF('８-2'!I287&lt;&gt;"",'８-2'!I287,"")</f>
        <v/>
      </c>
      <c r="H273" s="253" t="str">
        <f>IF('８-2'!J287&lt;&gt;"",'８-2'!J287,"")</f>
        <v/>
      </c>
      <c r="I273" s="243" t="str">
        <f>IF('８-2'!K287&lt;&gt;"",'８-2'!K287,"")</f>
        <v/>
      </c>
      <c r="J273" s="253" t="str">
        <f>IF('８-2'!L287&lt;&gt;"",'８-2'!L287,"")</f>
        <v/>
      </c>
      <c r="K273" s="243" t="str">
        <f>IF('８-2'!M287&lt;&gt;"",'８-2'!M287,"")</f>
        <v/>
      </c>
    </row>
    <row r="274" spans="1:11" x14ac:dyDescent="0.45">
      <c r="A274" s="106"/>
      <c r="B274" s="662"/>
      <c r="C274" s="628"/>
      <c r="D274" s="659"/>
      <c r="E274" s="553"/>
      <c r="F274" s="656"/>
      <c r="G274" s="252" t="str">
        <f>IF('８-2'!I288&lt;&gt;"",'８-2'!I288,"")</f>
        <v/>
      </c>
      <c r="H274" s="253" t="str">
        <f>IF('８-2'!J288&lt;&gt;"",'８-2'!J288,"")</f>
        <v/>
      </c>
      <c r="I274" s="243" t="str">
        <f>IF('８-2'!K288&lt;&gt;"",'８-2'!K288,"")</f>
        <v/>
      </c>
      <c r="J274" s="253" t="str">
        <f>IF('８-2'!L288&lt;&gt;"",'８-2'!L288,"")</f>
        <v/>
      </c>
      <c r="K274" s="243" t="str">
        <f>IF('８-2'!M288&lt;&gt;"",'８-2'!M288,"")</f>
        <v/>
      </c>
    </row>
    <row r="275" spans="1:11" x14ac:dyDescent="0.45">
      <c r="A275" s="106"/>
      <c r="B275" s="662"/>
      <c r="C275" s="628"/>
      <c r="D275" s="659"/>
      <c r="E275" s="553"/>
      <c r="F275" s="656"/>
      <c r="G275" s="252" t="str">
        <f>IF('８-2'!I289&lt;&gt;"",'８-2'!I289,"")</f>
        <v/>
      </c>
      <c r="H275" s="253" t="str">
        <f>IF('８-2'!J289&lt;&gt;"",'８-2'!J289,"")</f>
        <v/>
      </c>
      <c r="I275" s="243" t="str">
        <f>IF('８-2'!K289&lt;&gt;"",'８-2'!K289,"")</f>
        <v/>
      </c>
      <c r="J275" s="253" t="str">
        <f>IF('８-2'!L289&lt;&gt;"",'８-2'!L289,"")</f>
        <v/>
      </c>
      <c r="K275" s="243" t="str">
        <f>IF('８-2'!M289&lt;&gt;"",'８-2'!M289,"")</f>
        <v/>
      </c>
    </row>
    <row r="276" spans="1:11" x14ac:dyDescent="0.45">
      <c r="A276" s="106"/>
      <c r="B276" s="662"/>
      <c r="C276" s="628"/>
      <c r="D276" s="659"/>
      <c r="E276" s="553"/>
      <c r="F276" s="656"/>
      <c r="G276" s="252" t="str">
        <f>IF('８-2'!I290&lt;&gt;"",'８-2'!I290,"")</f>
        <v/>
      </c>
      <c r="H276" s="253" t="str">
        <f>IF('８-2'!J290&lt;&gt;"",'８-2'!J290,"")</f>
        <v/>
      </c>
      <c r="I276" s="243" t="str">
        <f>IF('８-2'!K290&lt;&gt;"",'８-2'!K290,"")</f>
        <v/>
      </c>
      <c r="J276" s="253" t="str">
        <f>IF('８-2'!L290&lt;&gt;"",'８-2'!L290,"")</f>
        <v/>
      </c>
      <c r="K276" s="243" t="str">
        <f>IF('８-2'!M290&lt;&gt;"",'８-2'!M290,"")</f>
        <v/>
      </c>
    </row>
    <row r="277" spans="1:11" x14ac:dyDescent="0.45">
      <c r="A277" s="106"/>
      <c r="B277" s="662"/>
      <c r="C277" s="628"/>
      <c r="D277" s="659"/>
      <c r="E277" s="553"/>
      <c r="F277" s="656"/>
      <c r="G277" s="252" t="str">
        <f>IF('８-2'!I291&lt;&gt;"",'８-2'!I291,"")</f>
        <v/>
      </c>
      <c r="H277" s="253" t="str">
        <f>IF('８-2'!J291&lt;&gt;"",'８-2'!J291,"")</f>
        <v/>
      </c>
      <c r="I277" s="243" t="str">
        <f>IF('８-2'!K291&lt;&gt;"",'８-2'!K291,"")</f>
        <v/>
      </c>
      <c r="J277" s="253" t="str">
        <f>IF('８-2'!L291&lt;&gt;"",'８-2'!L291,"")</f>
        <v/>
      </c>
      <c r="K277" s="243" t="str">
        <f>IF('８-2'!M291&lt;&gt;"",'８-2'!M291,"")</f>
        <v/>
      </c>
    </row>
    <row r="278" spans="1:11" x14ac:dyDescent="0.45">
      <c r="A278" s="106"/>
      <c r="B278" s="662"/>
      <c r="C278" s="628"/>
      <c r="D278" s="659"/>
      <c r="E278" s="553"/>
      <c r="F278" s="656"/>
      <c r="G278" s="252" t="str">
        <f>IF('８-2'!I292&lt;&gt;"",'８-2'!I292,"")</f>
        <v/>
      </c>
      <c r="H278" s="253" t="str">
        <f>IF('８-2'!J292&lt;&gt;"",'８-2'!J292,"")</f>
        <v/>
      </c>
      <c r="I278" s="243" t="str">
        <f>IF('８-2'!K292&lt;&gt;"",'８-2'!K292,"")</f>
        <v/>
      </c>
      <c r="J278" s="253" t="str">
        <f>IF('８-2'!L292&lt;&gt;"",'８-2'!L292,"")</f>
        <v/>
      </c>
      <c r="K278" s="243" t="str">
        <f>IF('８-2'!M292&lt;&gt;"",'８-2'!M292,"")</f>
        <v/>
      </c>
    </row>
    <row r="279" spans="1:11" x14ac:dyDescent="0.45">
      <c r="A279" s="106"/>
      <c r="B279" s="662"/>
      <c r="C279" s="628"/>
      <c r="D279" s="659"/>
      <c r="E279" s="553"/>
      <c r="F279" s="656"/>
      <c r="G279" s="252" t="str">
        <f>IF('８-2'!I293&lt;&gt;"",'８-2'!I293,"")</f>
        <v/>
      </c>
      <c r="H279" s="253" t="str">
        <f>IF('８-2'!J293&lt;&gt;"",'８-2'!J293,"")</f>
        <v/>
      </c>
      <c r="I279" s="243" t="str">
        <f>IF('８-2'!K293&lt;&gt;"",'８-2'!K293,"")</f>
        <v/>
      </c>
      <c r="J279" s="253" t="str">
        <f>IF('８-2'!L293&lt;&gt;"",'８-2'!L293,"")</f>
        <v/>
      </c>
      <c r="K279" s="243" t="str">
        <f>IF('８-2'!M293&lt;&gt;"",'８-2'!M293,"")</f>
        <v/>
      </c>
    </row>
    <row r="280" spans="1:11" x14ac:dyDescent="0.45">
      <c r="A280" s="106"/>
      <c r="B280" s="662"/>
      <c r="C280" s="628"/>
      <c r="D280" s="659"/>
      <c r="E280" s="553"/>
      <c r="F280" s="656"/>
      <c r="G280" s="252" t="str">
        <f>IF('８-2'!I294&lt;&gt;"",'８-2'!I294,"")</f>
        <v/>
      </c>
      <c r="H280" s="253" t="str">
        <f>IF('８-2'!J294&lt;&gt;"",'８-2'!J294,"")</f>
        <v/>
      </c>
      <c r="I280" s="243" t="str">
        <f>IF('８-2'!K294&lt;&gt;"",'８-2'!K294,"")</f>
        <v/>
      </c>
      <c r="J280" s="253" t="str">
        <f>IF('８-2'!L294&lt;&gt;"",'８-2'!L294,"")</f>
        <v/>
      </c>
      <c r="K280" s="243" t="str">
        <f>IF('８-2'!M294&lt;&gt;"",'８-2'!M294,"")</f>
        <v/>
      </c>
    </row>
    <row r="281" spans="1:11" x14ac:dyDescent="0.45">
      <c r="A281" s="106"/>
      <c r="B281" s="662"/>
      <c r="C281" s="628"/>
      <c r="D281" s="659"/>
      <c r="E281" s="553"/>
      <c r="F281" s="656"/>
      <c r="G281" s="252" t="str">
        <f>IF('８-2'!I295&lt;&gt;"",'８-2'!I295,"")</f>
        <v/>
      </c>
      <c r="H281" s="253" t="str">
        <f>IF('８-2'!J295&lt;&gt;"",'８-2'!J295,"")</f>
        <v/>
      </c>
      <c r="I281" s="243" t="str">
        <f>IF('８-2'!K295&lt;&gt;"",'８-2'!K295,"")</f>
        <v/>
      </c>
      <c r="J281" s="253" t="str">
        <f>IF('８-2'!L295&lt;&gt;"",'８-2'!L295,"")</f>
        <v/>
      </c>
      <c r="K281" s="243" t="str">
        <f>IF('８-2'!M295&lt;&gt;"",'８-2'!M295,"")</f>
        <v/>
      </c>
    </row>
    <row r="282" spans="1:11" x14ac:dyDescent="0.45">
      <c r="A282" s="106"/>
      <c r="B282" s="662"/>
      <c r="C282" s="628"/>
      <c r="D282" s="659"/>
      <c r="E282" s="553"/>
      <c r="F282" s="656"/>
      <c r="G282" s="252" t="str">
        <f>IF('８-2'!I296&lt;&gt;"",'８-2'!I296,"")</f>
        <v/>
      </c>
      <c r="H282" s="253" t="str">
        <f>IF('８-2'!J296&lt;&gt;"",'８-2'!J296,"")</f>
        <v/>
      </c>
      <c r="I282" s="243" t="str">
        <f>IF('８-2'!K296&lt;&gt;"",'８-2'!K296,"")</f>
        <v/>
      </c>
      <c r="J282" s="253" t="str">
        <f>IF('８-2'!L296&lt;&gt;"",'８-2'!L296,"")</f>
        <v/>
      </c>
      <c r="K282" s="243" t="str">
        <f>IF('８-2'!M296&lt;&gt;"",'８-2'!M296,"")</f>
        <v/>
      </c>
    </row>
    <row r="283" spans="1:11" ht="15.6" thickBot="1" x14ac:dyDescent="0.5">
      <c r="A283" s="106"/>
      <c r="B283" s="590"/>
      <c r="C283" s="629"/>
      <c r="D283" s="660"/>
      <c r="E283" s="554"/>
      <c r="F283" s="657"/>
      <c r="G283" s="254" t="str">
        <f>IF('８-2'!I297&lt;&gt;"",'８-2'!I297,"")</f>
        <v/>
      </c>
      <c r="H283" s="255" t="str">
        <f>IF('８-2'!J297&lt;&gt;"",'８-2'!J297,"")</f>
        <v/>
      </c>
      <c r="I283" s="247" t="str">
        <f>IF('８-2'!K297&lt;&gt;"",'８-2'!K297,"")</f>
        <v/>
      </c>
      <c r="J283" s="255" t="str">
        <f>IF('８-2'!L297&lt;&gt;"",'８-2'!L297,"")</f>
        <v/>
      </c>
      <c r="K283" s="247" t="str">
        <f>IF('８-2'!M297&lt;&gt;"",'８-2'!M297,"")</f>
        <v/>
      </c>
    </row>
    <row r="284" spans="1:11" x14ac:dyDescent="0.45">
      <c r="A284" s="106"/>
      <c r="B284" s="661" t="str">
        <f>IF(C284&lt;&gt;"",9,"")</f>
        <v/>
      </c>
      <c r="C284" s="627" t="str">
        <f>IF('1'!D21&lt;&gt;"",'1'!D21,"")</f>
        <v/>
      </c>
      <c r="D284" s="658" t="str">
        <f>IF('3'!G58="[選択]","","【A】"&amp;'3'!G58&amp;"（"&amp;'3'!H59&amp;"）"&amp;CHAR(10))&amp;IF('3'!I58="[選択]","","【B】"&amp;'3'!I58&amp;"（"&amp;'3'!J59&amp;"）"&amp;CHAR(10))&amp;IF('3'!K58="実施済","【C】"&amp;'3'!K58&amp;"（"&amp;'3'!L59&amp;"）"&amp;CHAR(10),"")&amp;IF('3'!M58="実施済","【D】"&amp;'3'!M58&amp;"（"&amp;'3'!N59&amp;"）"&amp;CHAR(10),"")</f>
        <v/>
      </c>
      <c r="E284" s="552" t="str">
        <f>IF('4'!G59="[選択]","","【a】"&amp;'4'!G59&amp;"（"&amp;'4'!H60&amp;"）"&amp;CHAR(10))&amp;IF('4'!I59="[選択]","","【b】"&amp;'4'!I59&amp;"（"&amp;'4'!J60&amp;"）"&amp;CHAR(10))&amp;IF('4'!K59="[選択]","","【c】"&amp;'4'!K59&amp;"（"&amp;'4'!L60&amp;"）"&amp;CHAR(10))&amp;IF('4'!M59="[選択]","","【d】"&amp;'4'!M59&amp;"（"&amp;'4'!N60&amp;"）"&amp;CHAR(10))&amp;IF('4'!O59="[選択]","","【e】"&amp;'4'!O59&amp;"（"&amp;'4'!P60&amp;"）"&amp;CHAR(10))&amp;IF('4'!Q59="[選択]","","【f】"&amp;'4'!Q59&amp;"（"&amp;'4'!R60&amp;"）"&amp;CHAR(10))&amp;IF('4'!S59="[選択]","","【g】"&amp;'4'!S59&amp;"（"&amp;'4'!T60&amp;"）"&amp;CHAR(10))&amp;IF('4'!U59="[選択]","","【h】"&amp;'4'!U59&amp;"（"&amp;'4'!V60&amp;"）")</f>
        <v/>
      </c>
      <c r="F284" s="655" t="str">
        <f>'4'!X59</f>
        <v>[選択]</v>
      </c>
      <c r="G284" s="250" t="str">
        <f>IF('８-2'!I298&lt;&gt;"",'８-2'!I298,"")</f>
        <v/>
      </c>
      <c r="H284" s="251" t="str">
        <f>IF('８-2'!J298&lt;&gt;"",'８-2'!J298,"")</f>
        <v/>
      </c>
      <c r="I284" s="236" t="str">
        <f>IF('８-2'!K298&lt;&gt;"",'８-2'!K298,"")</f>
        <v/>
      </c>
      <c r="J284" s="251" t="str">
        <f>IF('８-2'!L298&lt;&gt;"",'８-2'!L298,"")</f>
        <v/>
      </c>
      <c r="K284" s="236" t="str">
        <f>IF('８-2'!M298&lt;&gt;"",'８-2'!M298,"")</f>
        <v/>
      </c>
    </row>
    <row r="285" spans="1:11" x14ac:dyDescent="0.45">
      <c r="A285" s="106"/>
      <c r="B285" s="662"/>
      <c r="C285" s="628"/>
      <c r="D285" s="659"/>
      <c r="E285" s="553"/>
      <c r="F285" s="656"/>
      <c r="G285" s="252" t="str">
        <f>IF('８-2'!I299&lt;&gt;"",'８-2'!I299,"")</f>
        <v/>
      </c>
      <c r="H285" s="253" t="str">
        <f>IF('８-2'!J299&lt;&gt;"",'８-2'!J299,"")</f>
        <v/>
      </c>
      <c r="I285" s="243" t="str">
        <f>IF('８-2'!K299&lt;&gt;"",'８-2'!K299,"")</f>
        <v/>
      </c>
      <c r="J285" s="253" t="str">
        <f>IF('８-2'!L299&lt;&gt;"",'８-2'!L299,"")</f>
        <v/>
      </c>
      <c r="K285" s="243" t="str">
        <f>IF('８-2'!M299&lt;&gt;"",'８-2'!M299,"")</f>
        <v/>
      </c>
    </row>
    <row r="286" spans="1:11" x14ac:dyDescent="0.45">
      <c r="A286" s="106"/>
      <c r="B286" s="662"/>
      <c r="C286" s="628"/>
      <c r="D286" s="659"/>
      <c r="E286" s="553"/>
      <c r="F286" s="656"/>
      <c r="G286" s="252" t="str">
        <f>IF('８-2'!I300&lt;&gt;"",'８-2'!I300,"")</f>
        <v/>
      </c>
      <c r="H286" s="253" t="str">
        <f>IF('８-2'!J300&lt;&gt;"",'８-2'!J300,"")</f>
        <v/>
      </c>
      <c r="I286" s="243" t="str">
        <f>IF('８-2'!K300&lt;&gt;"",'８-2'!K300,"")</f>
        <v/>
      </c>
      <c r="J286" s="253" t="str">
        <f>IF('８-2'!L300&lt;&gt;"",'８-2'!L300,"")</f>
        <v/>
      </c>
      <c r="K286" s="243" t="str">
        <f>IF('８-2'!M300&lt;&gt;"",'８-2'!M300,"")</f>
        <v/>
      </c>
    </row>
    <row r="287" spans="1:11" x14ac:dyDescent="0.45">
      <c r="A287" s="106"/>
      <c r="B287" s="662"/>
      <c r="C287" s="628"/>
      <c r="D287" s="659"/>
      <c r="E287" s="553"/>
      <c r="F287" s="656"/>
      <c r="G287" s="252" t="str">
        <f>IF('８-2'!I301&lt;&gt;"",'８-2'!I301,"")</f>
        <v/>
      </c>
      <c r="H287" s="253" t="str">
        <f>IF('８-2'!J301&lt;&gt;"",'８-2'!J301,"")</f>
        <v/>
      </c>
      <c r="I287" s="243" t="str">
        <f>IF('８-2'!K301&lt;&gt;"",'８-2'!K301,"")</f>
        <v/>
      </c>
      <c r="J287" s="253" t="str">
        <f>IF('８-2'!L301&lt;&gt;"",'８-2'!L301,"")</f>
        <v/>
      </c>
      <c r="K287" s="243" t="str">
        <f>IF('８-2'!M301&lt;&gt;"",'８-2'!M301,"")</f>
        <v/>
      </c>
    </row>
    <row r="288" spans="1:11" x14ac:dyDescent="0.45">
      <c r="A288" s="106"/>
      <c r="B288" s="662"/>
      <c r="C288" s="628"/>
      <c r="D288" s="659"/>
      <c r="E288" s="553"/>
      <c r="F288" s="656"/>
      <c r="G288" s="252" t="str">
        <f>IF('８-2'!I302&lt;&gt;"",'８-2'!I302,"")</f>
        <v/>
      </c>
      <c r="H288" s="253" t="str">
        <f>IF('８-2'!J302&lt;&gt;"",'８-2'!J302,"")</f>
        <v/>
      </c>
      <c r="I288" s="243" t="str">
        <f>IF('８-2'!K302&lt;&gt;"",'８-2'!K302,"")</f>
        <v/>
      </c>
      <c r="J288" s="253" t="str">
        <f>IF('８-2'!L302&lt;&gt;"",'８-2'!L302,"")</f>
        <v/>
      </c>
      <c r="K288" s="243" t="str">
        <f>IF('８-2'!M302&lt;&gt;"",'８-2'!M302,"")</f>
        <v/>
      </c>
    </row>
    <row r="289" spans="1:11" x14ac:dyDescent="0.45">
      <c r="A289" s="106"/>
      <c r="B289" s="662"/>
      <c r="C289" s="628"/>
      <c r="D289" s="659"/>
      <c r="E289" s="553"/>
      <c r="F289" s="656"/>
      <c r="G289" s="252" t="str">
        <f>IF('８-2'!I303&lt;&gt;"",'８-2'!I303,"")</f>
        <v/>
      </c>
      <c r="H289" s="253" t="str">
        <f>IF('８-2'!J303&lt;&gt;"",'８-2'!J303,"")</f>
        <v/>
      </c>
      <c r="I289" s="243" t="str">
        <f>IF('８-2'!K303&lt;&gt;"",'８-2'!K303,"")</f>
        <v/>
      </c>
      <c r="J289" s="253" t="str">
        <f>IF('８-2'!L303&lt;&gt;"",'８-2'!L303,"")</f>
        <v/>
      </c>
      <c r="K289" s="243" t="str">
        <f>IF('８-2'!M303&lt;&gt;"",'８-2'!M303,"")</f>
        <v/>
      </c>
    </row>
    <row r="290" spans="1:11" x14ac:dyDescent="0.45">
      <c r="A290" s="106"/>
      <c r="B290" s="662"/>
      <c r="C290" s="628"/>
      <c r="D290" s="659"/>
      <c r="E290" s="553"/>
      <c r="F290" s="656"/>
      <c r="G290" s="252" t="str">
        <f>IF('８-2'!I304&lt;&gt;"",'８-2'!I304,"")</f>
        <v/>
      </c>
      <c r="H290" s="253" t="str">
        <f>IF('８-2'!J304&lt;&gt;"",'８-2'!J304,"")</f>
        <v/>
      </c>
      <c r="I290" s="243" t="str">
        <f>IF('８-2'!K304&lt;&gt;"",'８-2'!K304,"")</f>
        <v/>
      </c>
      <c r="J290" s="253" t="str">
        <f>IF('８-2'!L304&lt;&gt;"",'８-2'!L304,"")</f>
        <v/>
      </c>
      <c r="K290" s="243" t="str">
        <f>IF('８-2'!M304&lt;&gt;"",'８-2'!M304,"")</f>
        <v/>
      </c>
    </row>
    <row r="291" spans="1:11" x14ac:dyDescent="0.45">
      <c r="A291" s="106"/>
      <c r="B291" s="662"/>
      <c r="C291" s="628"/>
      <c r="D291" s="659"/>
      <c r="E291" s="553"/>
      <c r="F291" s="656"/>
      <c r="G291" s="252" t="str">
        <f>IF('８-2'!I305&lt;&gt;"",'８-2'!I305,"")</f>
        <v/>
      </c>
      <c r="H291" s="253" t="str">
        <f>IF('８-2'!J305&lt;&gt;"",'８-2'!J305,"")</f>
        <v/>
      </c>
      <c r="I291" s="243" t="str">
        <f>IF('８-2'!K305&lt;&gt;"",'８-2'!K305,"")</f>
        <v/>
      </c>
      <c r="J291" s="253" t="str">
        <f>IF('８-2'!L305&lt;&gt;"",'８-2'!L305,"")</f>
        <v/>
      </c>
      <c r="K291" s="243" t="str">
        <f>IF('８-2'!M305&lt;&gt;"",'８-2'!M305,"")</f>
        <v/>
      </c>
    </row>
    <row r="292" spans="1:11" x14ac:dyDescent="0.45">
      <c r="A292" s="106"/>
      <c r="B292" s="662"/>
      <c r="C292" s="628"/>
      <c r="D292" s="659"/>
      <c r="E292" s="553"/>
      <c r="F292" s="656"/>
      <c r="G292" s="252" t="str">
        <f>IF('８-2'!I306&lt;&gt;"",'８-2'!I306,"")</f>
        <v/>
      </c>
      <c r="H292" s="253" t="str">
        <f>IF('８-2'!J306&lt;&gt;"",'８-2'!J306,"")</f>
        <v/>
      </c>
      <c r="I292" s="243" t="str">
        <f>IF('８-2'!K306&lt;&gt;"",'８-2'!K306,"")</f>
        <v/>
      </c>
      <c r="J292" s="253" t="str">
        <f>IF('８-2'!L306&lt;&gt;"",'８-2'!L306,"")</f>
        <v/>
      </c>
      <c r="K292" s="243" t="str">
        <f>IF('８-2'!M306&lt;&gt;"",'８-2'!M306,"")</f>
        <v/>
      </c>
    </row>
    <row r="293" spans="1:11" x14ac:dyDescent="0.45">
      <c r="A293" s="106"/>
      <c r="B293" s="662"/>
      <c r="C293" s="628"/>
      <c r="D293" s="659"/>
      <c r="E293" s="553"/>
      <c r="F293" s="656"/>
      <c r="G293" s="252" t="str">
        <f>IF('８-2'!I307&lt;&gt;"",'８-2'!I307,"")</f>
        <v/>
      </c>
      <c r="H293" s="253" t="str">
        <f>IF('８-2'!J307&lt;&gt;"",'８-2'!J307,"")</f>
        <v/>
      </c>
      <c r="I293" s="243" t="str">
        <f>IF('８-2'!K307&lt;&gt;"",'８-2'!K307,"")</f>
        <v/>
      </c>
      <c r="J293" s="253" t="str">
        <f>IF('８-2'!L307&lt;&gt;"",'８-2'!L307,"")</f>
        <v/>
      </c>
      <c r="K293" s="243" t="str">
        <f>IF('８-2'!M307&lt;&gt;"",'８-2'!M307,"")</f>
        <v/>
      </c>
    </row>
    <row r="294" spans="1:11" x14ac:dyDescent="0.45">
      <c r="A294" s="106"/>
      <c r="B294" s="662"/>
      <c r="C294" s="628"/>
      <c r="D294" s="659"/>
      <c r="E294" s="553"/>
      <c r="F294" s="656"/>
      <c r="G294" s="252" t="str">
        <f>IF('８-2'!I308&lt;&gt;"",'８-2'!I308,"")</f>
        <v/>
      </c>
      <c r="H294" s="253" t="str">
        <f>IF('８-2'!J308&lt;&gt;"",'８-2'!J308,"")</f>
        <v/>
      </c>
      <c r="I294" s="243" t="str">
        <f>IF('８-2'!K308&lt;&gt;"",'８-2'!K308,"")</f>
        <v/>
      </c>
      <c r="J294" s="253" t="str">
        <f>IF('８-2'!L308&lt;&gt;"",'８-2'!L308,"")</f>
        <v/>
      </c>
      <c r="K294" s="243" t="str">
        <f>IF('８-2'!M308&lt;&gt;"",'８-2'!M308,"")</f>
        <v/>
      </c>
    </row>
    <row r="295" spans="1:11" x14ac:dyDescent="0.45">
      <c r="A295" s="106"/>
      <c r="B295" s="662"/>
      <c r="C295" s="628"/>
      <c r="D295" s="659"/>
      <c r="E295" s="553"/>
      <c r="F295" s="656"/>
      <c r="G295" s="252" t="str">
        <f>IF('８-2'!I309&lt;&gt;"",'８-2'!I309,"")</f>
        <v/>
      </c>
      <c r="H295" s="253" t="str">
        <f>IF('８-2'!J309&lt;&gt;"",'８-2'!J309,"")</f>
        <v/>
      </c>
      <c r="I295" s="243" t="str">
        <f>IF('８-2'!K309&lt;&gt;"",'８-2'!K309,"")</f>
        <v/>
      </c>
      <c r="J295" s="253" t="str">
        <f>IF('８-2'!L309&lt;&gt;"",'８-2'!L309,"")</f>
        <v/>
      </c>
      <c r="K295" s="243" t="str">
        <f>IF('８-2'!M309&lt;&gt;"",'８-2'!M309,"")</f>
        <v/>
      </c>
    </row>
    <row r="296" spans="1:11" x14ac:dyDescent="0.45">
      <c r="A296" s="106"/>
      <c r="B296" s="662"/>
      <c r="C296" s="628"/>
      <c r="D296" s="659"/>
      <c r="E296" s="553"/>
      <c r="F296" s="656"/>
      <c r="G296" s="252" t="str">
        <f>IF('８-2'!I310&lt;&gt;"",'８-2'!I310,"")</f>
        <v/>
      </c>
      <c r="H296" s="253" t="str">
        <f>IF('８-2'!J310&lt;&gt;"",'８-2'!J310,"")</f>
        <v/>
      </c>
      <c r="I296" s="243" t="str">
        <f>IF('８-2'!K310&lt;&gt;"",'８-2'!K310,"")</f>
        <v/>
      </c>
      <c r="J296" s="253" t="str">
        <f>IF('８-2'!L310&lt;&gt;"",'８-2'!L310,"")</f>
        <v/>
      </c>
      <c r="K296" s="243" t="str">
        <f>IF('８-2'!M310&lt;&gt;"",'８-2'!M310,"")</f>
        <v/>
      </c>
    </row>
    <row r="297" spans="1:11" x14ac:dyDescent="0.45">
      <c r="A297" s="106"/>
      <c r="B297" s="662"/>
      <c r="C297" s="628"/>
      <c r="D297" s="659"/>
      <c r="E297" s="553"/>
      <c r="F297" s="656"/>
      <c r="G297" s="252" t="str">
        <f>IF('８-2'!I311&lt;&gt;"",'８-2'!I311,"")</f>
        <v/>
      </c>
      <c r="H297" s="253" t="str">
        <f>IF('８-2'!J311&lt;&gt;"",'８-2'!J311,"")</f>
        <v/>
      </c>
      <c r="I297" s="243" t="str">
        <f>IF('８-2'!K311&lt;&gt;"",'８-2'!K311,"")</f>
        <v/>
      </c>
      <c r="J297" s="253" t="str">
        <f>IF('８-2'!L311&lt;&gt;"",'８-2'!L311,"")</f>
        <v/>
      </c>
      <c r="K297" s="243" t="str">
        <f>IF('８-2'!M311&lt;&gt;"",'８-2'!M311,"")</f>
        <v/>
      </c>
    </row>
    <row r="298" spans="1:11" x14ac:dyDescent="0.45">
      <c r="A298" s="106"/>
      <c r="B298" s="662"/>
      <c r="C298" s="628"/>
      <c r="D298" s="659"/>
      <c r="E298" s="553"/>
      <c r="F298" s="656"/>
      <c r="G298" s="252" t="str">
        <f>IF('８-2'!I312&lt;&gt;"",'８-2'!I312,"")</f>
        <v/>
      </c>
      <c r="H298" s="253" t="str">
        <f>IF('８-2'!J312&lt;&gt;"",'８-2'!J312,"")</f>
        <v/>
      </c>
      <c r="I298" s="243" t="str">
        <f>IF('８-2'!K312&lt;&gt;"",'８-2'!K312,"")</f>
        <v/>
      </c>
      <c r="J298" s="253" t="str">
        <f>IF('８-2'!L312&lt;&gt;"",'８-2'!L312,"")</f>
        <v/>
      </c>
      <c r="K298" s="243" t="str">
        <f>IF('８-2'!M312&lt;&gt;"",'８-2'!M312,"")</f>
        <v/>
      </c>
    </row>
    <row r="299" spans="1:11" x14ac:dyDescent="0.45">
      <c r="A299" s="106"/>
      <c r="B299" s="662"/>
      <c r="C299" s="628"/>
      <c r="D299" s="659"/>
      <c r="E299" s="553"/>
      <c r="F299" s="656"/>
      <c r="G299" s="252" t="str">
        <f>IF('８-2'!I313&lt;&gt;"",'８-2'!I313,"")</f>
        <v/>
      </c>
      <c r="H299" s="253" t="str">
        <f>IF('８-2'!J313&lt;&gt;"",'８-2'!J313,"")</f>
        <v/>
      </c>
      <c r="I299" s="243" t="str">
        <f>IF('８-2'!K313&lt;&gt;"",'８-2'!K313,"")</f>
        <v/>
      </c>
      <c r="J299" s="253" t="str">
        <f>IF('８-2'!L313&lt;&gt;"",'８-2'!L313,"")</f>
        <v/>
      </c>
      <c r="K299" s="243" t="str">
        <f>IF('８-2'!M313&lt;&gt;"",'８-2'!M313,"")</f>
        <v/>
      </c>
    </row>
    <row r="300" spans="1:11" x14ac:dyDescent="0.45">
      <c r="A300" s="106"/>
      <c r="B300" s="662"/>
      <c r="C300" s="628"/>
      <c r="D300" s="659"/>
      <c r="E300" s="553"/>
      <c r="F300" s="656"/>
      <c r="G300" s="252" t="str">
        <f>IF('８-2'!I314&lt;&gt;"",'８-2'!I314,"")</f>
        <v/>
      </c>
      <c r="H300" s="253" t="str">
        <f>IF('８-2'!J314&lt;&gt;"",'８-2'!J314,"")</f>
        <v/>
      </c>
      <c r="I300" s="243" t="str">
        <f>IF('８-2'!K314&lt;&gt;"",'８-2'!K314,"")</f>
        <v/>
      </c>
      <c r="J300" s="253" t="str">
        <f>IF('８-2'!L314&lt;&gt;"",'８-2'!L314,"")</f>
        <v/>
      </c>
      <c r="K300" s="243" t="str">
        <f>IF('８-2'!M314&lt;&gt;"",'８-2'!M314,"")</f>
        <v/>
      </c>
    </row>
    <row r="301" spans="1:11" x14ac:dyDescent="0.45">
      <c r="A301" s="106"/>
      <c r="B301" s="662"/>
      <c r="C301" s="628"/>
      <c r="D301" s="659"/>
      <c r="E301" s="553"/>
      <c r="F301" s="656"/>
      <c r="G301" s="252" t="str">
        <f>IF('８-2'!I315&lt;&gt;"",'８-2'!I315,"")</f>
        <v/>
      </c>
      <c r="H301" s="253" t="str">
        <f>IF('８-2'!J315&lt;&gt;"",'８-2'!J315,"")</f>
        <v/>
      </c>
      <c r="I301" s="243" t="str">
        <f>IF('８-2'!K315&lt;&gt;"",'８-2'!K315,"")</f>
        <v/>
      </c>
      <c r="J301" s="253" t="str">
        <f>IF('８-2'!L315&lt;&gt;"",'８-2'!L315,"")</f>
        <v/>
      </c>
      <c r="K301" s="243" t="str">
        <f>IF('８-2'!M315&lt;&gt;"",'８-2'!M315,"")</f>
        <v/>
      </c>
    </row>
    <row r="302" spans="1:11" x14ac:dyDescent="0.45">
      <c r="A302" s="106"/>
      <c r="B302" s="662"/>
      <c r="C302" s="628"/>
      <c r="D302" s="659"/>
      <c r="E302" s="553"/>
      <c r="F302" s="656"/>
      <c r="G302" s="252" t="str">
        <f>IF('８-2'!I316&lt;&gt;"",'８-2'!I316,"")</f>
        <v/>
      </c>
      <c r="H302" s="253" t="str">
        <f>IF('８-2'!J316&lt;&gt;"",'８-2'!J316,"")</f>
        <v/>
      </c>
      <c r="I302" s="243" t="str">
        <f>IF('８-2'!K316&lt;&gt;"",'８-2'!K316,"")</f>
        <v/>
      </c>
      <c r="J302" s="253" t="str">
        <f>IF('８-2'!L316&lt;&gt;"",'８-2'!L316,"")</f>
        <v/>
      </c>
      <c r="K302" s="243" t="str">
        <f>IF('８-2'!M316&lt;&gt;"",'８-2'!M316,"")</f>
        <v/>
      </c>
    </row>
    <row r="303" spans="1:11" x14ac:dyDescent="0.45">
      <c r="A303" s="106"/>
      <c r="B303" s="662"/>
      <c r="C303" s="628"/>
      <c r="D303" s="659"/>
      <c r="E303" s="553"/>
      <c r="F303" s="656"/>
      <c r="G303" s="252" t="str">
        <f>IF('８-2'!I317&lt;&gt;"",'８-2'!I317,"")</f>
        <v/>
      </c>
      <c r="H303" s="253" t="str">
        <f>IF('８-2'!J317&lt;&gt;"",'８-2'!J317,"")</f>
        <v/>
      </c>
      <c r="I303" s="243" t="str">
        <f>IF('８-2'!K317&lt;&gt;"",'８-2'!K317,"")</f>
        <v/>
      </c>
      <c r="J303" s="253" t="str">
        <f>IF('８-2'!L317&lt;&gt;"",'８-2'!L317,"")</f>
        <v/>
      </c>
      <c r="K303" s="243" t="str">
        <f>IF('８-2'!M317&lt;&gt;"",'８-2'!M317,"")</f>
        <v/>
      </c>
    </row>
    <row r="304" spans="1:11" x14ac:dyDescent="0.45">
      <c r="A304" s="106"/>
      <c r="B304" s="662"/>
      <c r="C304" s="628"/>
      <c r="D304" s="659"/>
      <c r="E304" s="553"/>
      <c r="F304" s="656"/>
      <c r="G304" s="252" t="str">
        <f>IF('８-2'!I318&lt;&gt;"",'８-2'!I318,"")</f>
        <v/>
      </c>
      <c r="H304" s="253" t="str">
        <f>IF('８-2'!J318&lt;&gt;"",'８-2'!J318,"")</f>
        <v/>
      </c>
      <c r="I304" s="243" t="str">
        <f>IF('８-2'!K318&lt;&gt;"",'８-2'!K318,"")</f>
        <v/>
      </c>
      <c r="J304" s="253" t="str">
        <f>IF('８-2'!L318&lt;&gt;"",'８-2'!L318,"")</f>
        <v/>
      </c>
      <c r="K304" s="243" t="str">
        <f>IF('８-2'!M318&lt;&gt;"",'８-2'!M318,"")</f>
        <v/>
      </c>
    </row>
    <row r="305" spans="1:11" x14ac:dyDescent="0.45">
      <c r="A305" s="106"/>
      <c r="B305" s="662"/>
      <c r="C305" s="628"/>
      <c r="D305" s="659"/>
      <c r="E305" s="553"/>
      <c r="F305" s="656"/>
      <c r="G305" s="252" t="str">
        <f>IF('８-2'!I319&lt;&gt;"",'８-2'!I319,"")</f>
        <v/>
      </c>
      <c r="H305" s="253" t="str">
        <f>IF('８-2'!J319&lt;&gt;"",'８-2'!J319,"")</f>
        <v/>
      </c>
      <c r="I305" s="243" t="str">
        <f>IF('８-2'!K319&lt;&gt;"",'８-2'!K319,"")</f>
        <v/>
      </c>
      <c r="J305" s="253" t="str">
        <f>IF('８-2'!L319&lt;&gt;"",'８-2'!L319,"")</f>
        <v/>
      </c>
      <c r="K305" s="243" t="str">
        <f>IF('８-2'!M319&lt;&gt;"",'８-2'!M319,"")</f>
        <v/>
      </c>
    </row>
    <row r="306" spans="1:11" x14ac:dyDescent="0.45">
      <c r="A306" s="106"/>
      <c r="B306" s="662"/>
      <c r="C306" s="628"/>
      <c r="D306" s="659"/>
      <c r="E306" s="553"/>
      <c r="F306" s="656"/>
      <c r="G306" s="252" t="str">
        <f>IF('８-2'!I320&lt;&gt;"",'８-2'!I320,"")</f>
        <v/>
      </c>
      <c r="H306" s="253" t="str">
        <f>IF('８-2'!J320&lt;&gt;"",'８-2'!J320,"")</f>
        <v/>
      </c>
      <c r="I306" s="243" t="str">
        <f>IF('８-2'!K320&lt;&gt;"",'８-2'!K320,"")</f>
        <v/>
      </c>
      <c r="J306" s="253" t="str">
        <f>IF('８-2'!L320&lt;&gt;"",'８-2'!L320,"")</f>
        <v/>
      </c>
      <c r="K306" s="243" t="str">
        <f>IF('８-2'!M320&lt;&gt;"",'８-2'!M320,"")</f>
        <v/>
      </c>
    </row>
    <row r="307" spans="1:11" x14ac:dyDescent="0.45">
      <c r="A307" s="106"/>
      <c r="B307" s="662"/>
      <c r="C307" s="628"/>
      <c r="D307" s="659"/>
      <c r="E307" s="553"/>
      <c r="F307" s="656"/>
      <c r="G307" s="252" t="str">
        <f>IF('８-2'!I321&lt;&gt;"",'８-2'!I321,"")</f>
        <v/>
      </c>
      <c r="H307" s="253" t="str">
        <f>IF('８-2'!J321&lt;&gt;"",'８-2'!J321,"")</f>
        <v/>
      </c>
      <c r="I307" s="243" t="str">
        <f>IF('８-2'!K321&lt;&gt;"",'８-2'!K321,"")</f>
        <v/>
      </c>
      <c r="J307" s="253" t="str">
        <f>IF('８-2'!L321&lt;&gt;"",'８-2'!L321,"")</f>
        <v/>
      </c>
      <c r="K307" s="243" t="str">
        <f>IF('８-2'!M321&lt;&gt;"",'８-2'!M321,"")</f>
        <v/>
      </c>
    </row>
    <row r="308" spans="1:11" x14ac:dyDescent="0.45">
      <c r="A308" s="106"/>
      <c r="B308" s="662"/>
      <c r="C308" s="628"/>
      <c r="D308" s="659"/>
      <c r="E308" s="553"/>
      <c r="F308" s="656"/>
      <c r="G308" s="252" t="str">
        <f>IF('８-2'!I322&lt;&gt;"",'８-2'!I322,"")</f>
        <v/>
      </c>
      <c r="H308" s="253" t="str">
        <f>IF('８-2'!J322&lt;&gt;"",'８-2'!J322,"")</f>
        <v/>
      </c>
      <c r="I308" s="243" t="str">
        <f>IF('８-2'!K322&lt;&gt;"",'８-2'!K322,"")</f>
        <v/>
      </c>
      <c r="J308" s="253" t="str">
        <f>IF('８-2'!L322&lt;&gt;"",'８-2'!L322,"")</f>
        <v/>
      </c>
      <c r="K308" s="243" t="str">
        <f>IF('８-2'!M322&lt;&gt;"",'８-2'!M322,"")</f>
        <v/>
      </c>
    </row>
    <row r="309" spans="1:11" x14ac:dyDescent="0.45">
      <c r="A309" s="106"/>
      <c r="B309" s="662"/>
      <c r="C309" s="628"/>
      <c r="D309" s="659"/>
      <c r="E309" s="553"/>
      <c r="F309" s="656"/>
      <c r="G309" s="252" t="str">
        <f>IF('８-2'!I323&lt;&gt;"",'８-2'!I323,"")</f>
        <v/>
      </c>
      <c r="H309" s="253" t="str">
        <f>IF('８-2'!J323&lt;&gt;"",'８-2'!J323,"")</f>
        <v/>
      </c>
      <c r="I309" s="243" t="str">
        <f>IF('８-2'!K323&lt;&gt;"",'８-2'!K323,"")</f>
        <v/>
      </c>
      <c r="J309" s="253" t="str">
        <f>IF('８-2'!L323&lt;&gt;"",'８-2'!L323,"")</f>
        <v/>
      </c>
      <c r="K309" s="243" t="str">
        <f>IF('８-2'!M323&lt;&gt;"",'８-2'!M323,"")</f>
        <v/>
      </c>
    </row>
    <row r="310" spans="1:11" x14ac:dyDescent="0.45">
      <c r="A310" s="106"/>
      <c r="B310" s="662"/>
      <c r="C310" s="628"/>
      <c r="D310" s="659"/>
      <c r="E310" s="553"/>
      <c r="F310" s="656"/>
      <c r="G310" s="252" t="str">
        <f>IF('８-2'!I324&lt;&gt;"",'８-2'!I324,"")</f>
        <v/>
      </c>
      <c r="H310" s="253" t="str">
        <f>IF('８-2'!J324&lt;&gt;"",'８-2'!J324,"")</f>
        <v/>
      </c>
      <c r="I310" s="243" t="str">
        <f>IF('８-2'!K324&lt;&gt;"",'８-2'!K324,"")</f>
        <v/>
      </c>
      <c r="J310" s="253" t="str">
        <f>IF('８-2'!L324&lt;&gt;"",'８-2'!L324,"")</f>
        <v/>
      </c>
      <c r="K310" s="243" t="str">
        <f>IF('８-2'!M324&lt;&gt;"",'８-2'!M324,"")</f>
        <v/>
      </c>
    </row>
    <row r="311" spans="1:11" x14ac:dyDescent="0.45">
      <c r="A311" s="106"/>
      <c r="B311" s="662"/>
      <c r="C311" s="628"/>
      <c r="D311" s="659"/>
      <c r="E311" s="553"/>
      <c r="F311" s="656"/>
      <c r="G311" s="252" t="str">
        <f>IF('８-2'!I325&lt;&gt;"",'８-2'!I325,"")</f>
        <v/>
      </c>
      <c r="H311" s="253" t="str">
        <f>IF('８-2'!J325&lt;&gt;"",'８-2'!J325,"")</f>
        <v/>
      </c>
      <c r="I311" s="243" t="str">
        <f>IF('８-2'!K325&lt;&gt;"",'８-2'!K325,"")</f>
        <v/>
      </c>
      <c r="J311" s="253" t="str">
        <f>IF('８-2'!L325&lt;&gt;"",'８-2'!L325,"")</f>
        <v/>
      </c>
      <c r="K311" s="243" t="str">
        <f>IF('８-2'!M325&lt;&gt;"",'８-2'!M325,"")</f>
        <v/>
      </c>
    </row>
    <row r="312" spans="1:11" x14ac:dyDescent="0.45">
      <c r="A312" s="106"/>
      <c r="B312" s="662"/>
      <c r="C312" s="628"/>
      <c r="D312" s="659"/>
      <c r="E312" s="553"/>
      <c r="F312" s="656"/>
      <c r="G312" s="252" t="str">
        <f>IF('８-2'!I326&lt;&gt;"",'８-2'!I326,"")</f>
        <v/>
      </c>
      <c r="H312" s="253" t="str">
        <f>IF('８-2'!J326&lt;&gt;"",'８-2'!J326,"")</f>
        <v/>
      </c>
      <c r="I312" s="243" t="str">
        <f>IF('８-2'!K326&lt;&gt;"",'８-2'!K326,"")</f>
        <v/>
      </c>
      <c r="J312" s="253" t="str">
        <f>IF('８-2'!L326&lt;&gt;"",'８-2'!L326,"")</f>
        <v/>
      </c>
      <c r="K312" s="243" t="str">
        <f>IF('８-2'!M326&lt;&gt;"",'８-2'!M326,"")</f>
        <v/>
      </c>
    </row>
    <row r="313" spans="1:11" x14ac:dyDescent="0.45">
      <c r="A313" s="106"/>
      <c r="B313" s="662"/>
      <c r="C313" s="628"/>
      <c r="D313" s="659"/>
      <c r="E313" s="553"/>
      <c r="F313" s="656"/>
      <c r="G313" s="252" t="str">
        <f>IF('８-2'!I327&lt;&gt;"",'８-2'!I327,"")</f>
        <v/>
      </c>
      <c r="H313" s="253" t="str">
        <f>IF('８-2'!J327&lt;&gt;"",'８-2'!J327,"")</f>
        <v/>
      </c>
      <c r="I313" s="243" t="str">
        <f>IF('８-2'!K327&lt;&gt;"",'８-2'!K327,"")</f>
        <v/>
      </c>
      <c r="J313" s="253" t="str">
        <f>IF('８-2'!L327&lt;&gt;"",'８-2'!L327,"")</f>
        <v/>
      </c>
      <c r="K313" s="243" t="str">
        <f>IF('８-2'!M327&lt;&gt;"",'８-2'!M327,"")</f>
        <v/>
      </c>
    </row>
    <row r="314" spans="1:11" x14ac:dyDescent="0.45">
      <c r="A314" s="106"/>
      <c r="B314" s="662"/>
      <c r="C314" s="628"/>
      <c r="D314" s="659"/>
      <c r="E314" s="553"/>
      <c r="F314" s="656"/>
      <c r="G314" s="252" t="str">
        <f>IF('８-2'!I328&lt;&gt;"",'８-2'!I328,"")</f>
        <v/>
      </c>
      <c r="H314" s="253" t="str">
        <f>IF('８-2'!J328&lt;&gt;"",'８-2'!J328,"")</f>
        <v/>
      </c>
      <c r="I314" s="243" t="str">
        <f>IF('８-2'!K328&lt;&gt;"",'８-2'!K328,"")</f>
        <v/>
      </c>
      <c r="J314" s="253" t="str">
        <f>IF('８-2'!L328&lt;&gt;"",'８-2'!L328,"")</f>
        <v/>
      </c>
      <c r="K314" s="243" t="str">
        <f>IF('８-2'!M328&lt;&gt;"",'８-2'!M328,"")</f>
        <v/>
      </c>
    </row>
    <row r="315" spans="1:11" x14ac:dyDescent="0.45">
      <c r="A315" s="106"/>
      <c r="B315" s="662"/>
      <c r="C315" s="628"/>
      <c r="D315" s="659"/>
      <c r="E315" s="553"/>
      <c r="F315" s="656"/>
      <c r="G315" s="252" t="str">
        <f>IF('８-2'!I329&lt;&gt;"",'８-2'!I329,"")</f>
        <v/>
      </c>
      <c r="H315" s="253" t="str">
        <f>IF('８-2'!J329&lt;&gt;"",'８-2'!J329,"")</f>
        <v/>
      </c>
      <c r="I315" s="243" t="str">
        <f>IF('８-2'!K329&lt;&gt;"",'８-2'!K329,"")</f>
        <v/>
      </c>
      <c r="J315" s="253" t="str">
        <f>IF('８-2'!L329&lt;&gt;"",'８-2'!L329,"")</f>
        <v/>
      </c>
      <c r="K315" s="243" t="str">
        <f>IF('８-2'!M329&lt;&gt;"",'８-2'!M329,"")</f>
        <v/>
      </c>
    </row>
    <row r="316" spans="1:11" x14ac:dyDescent="0.45">
      <c r="A316" s="106"/>
      <c r="B316" s="662"/>
      <c r="C316" s="628"/>
      <c r="D316" s="659"/>
      <c r="E316" s="553"/>
      <c r="F316" s="656"/>
      <c r="G316" s="252" t="str">
        <f>IF('８-2'!I330&lt;&gt;"",'８-2'!I330,"")</f>
        <v/>
      </c>
      <c r="H316" s="253" t="str">
        <f>IF('８-2'!J330&lt;&gt;"",'８-2'!J330,"")</f>
        <v/>
      </c>
      <c r="I316" s="243" t="str">
        <f>IF('８-2'!K330&lt;&gt;"",'８-2'!K330,"")</f>
        <v/>
      </c>
      <c r="J316" s="253" t="str">
        <f>IF('８-2'!L330&lt;&gt;"",'８-2'!L330,"")</f>
        <v/>
      </c>
      <c r="K316" s="243" t="str">
        <f>IF('８-2'!M330&lt;&gt;"",'８-2'!M330,"")</f>
        <v/>
      </c>
    </row>
    <row r="317" spans="1:11" x14ac:dyDescent="0.45">
      <c r="A317" s="106"/>
      <c r="B317" s="662"/>
      <c r="C317" s="628"/>
      <c r="D317" s="659"/>
      <c r="E317" s="553"/>
      <c r="F317" s="656"/>
      <c r="G317" s="252" t="str">
        <f>IF('８-2'!I331&lt;&gt;"",'８-2'!I331,"")</f>
        <v/>
      </c>
      <c r="H317" s="253" t="str">
        <f>IF('８-2'!J331&lt;&gt;"",'８-2'!J331,"")</f>
        <v/>
      </c>
      <c r="I317" s="243" t="str">
        <f>IF('８-2'!K331&lt;&gt;"",'８-2'!K331,"")</f>
        <v/>
      </c>
      <c r="J317" s="253" t="str">
        <f>IF('８-2'!L331&lt;&gt;"",'８-2'!L331,"")</f>
        <v/>
      </c>
      <c r="K317" s="243" t="str">
        <f>IF('８-2'!M331&lt;&gt;"",'８-2'!M331,"")</f>
        <v/>
      </c>
    </row>
    <row r="318" spans="1:11" ht="15.6" thickBot="1" x14ac:dyDescent="0.5">
      <c r="A318" s="106"/>
      <c r="B318" s="590"/>
      <c r="C318" s="629"/>
      <c r="D318" s="660"/>
      <c r="E318" s="554"/>
      <c r="F318" s="657"/>
      <c r="G318" s="254" t="str">
        <f>IF('８-2'!I332&lt;&gt;"",'８-2'!I332,"")</f>
        <v/>
      </c>
      <c r="H318" s="255" t="str">
        <f>IF('８-2'!J332&lt;&gt;"",'８-2'!J332,"")</f>
        <v/>
      </c>
      <c r="I318" s="247" t="str">
        <f>IF('８-2'!K332&lt;&gt;"",'８-2'!K332,"")</f>
        <v/>
      </c>
      <c r="J318" s="255" t="str">
        <f>IF('８-2'!L332&lt;&gt;"",'８-2'!L332,"")</f>
        <v/>
      </c>
      <c r="K318" s="247" t="str">
        <f>IF('８-2'!M332&lt;&gt;"",'８-2'!M332,"")</f>
        <v/>
      </c>
    </row>
    <row r="319" spans="1:11" x14ac:dyDescent="0.45">
      <c r="A319" s="106"/>
      <c r="B319" s="661" t="str">
        <f>IF(C319&lt;&gt;"",10,"")</f>
        <v/>
      </c>
      <c r="C319" s="627" t="str">
        <f>IF('1'!D22&lt;&gt;"",'1'!D22,"")</f>
        <v/>
      </c>
      <c r="D319" s="658" t="str">
        <f>IF('3'!G63="[選択]","","【A】"&amp;'3'!G63&amp;"（"&amp;'3'!H64&amp;"）"&amp;CHAR(10))&amp;IF('3'!I63="[選択]","","【B】"&amp;'3'!I63&amp;"（"&amp;'3'!J64&amp;"）"&amp;CHAR(10))&amp;IF('3'!K63="実施済","【C】"&amp;'3'!K63&amp;"（"&amp;'3'!L64&amp;"）"&amp;CHAR(10),"")&amp;IF('3'!M63="実施済","【D】"&amp;'3'!M63&amp;"（"&amp;'3'!N64&amp;"）"&amp;CHAR(10),"")</f>
        <v/>
      </c>
      <c r="E319" s="552" t="str">
        <f>IF('4'!G64="[選択]","","【a】"&amp;'4'!G64&amp;"（"&amp;'4'!H65&amp;"）"&amp;CHAR(10))&amp;IF('4'!I64="[選択]","","【b】"&amp;'4'!I64&amp;"（"&amp;'4'!J65&amp;"）"&amp;CHAR(10))&amp;IF('4'!K64="[選択]","","【c】"&amp;'4'!K64&amp;"（"&amp;'4'!L65&amp;"）"&amp;CHAR(10))&amp;IF('4'!M64="[選択]","","【d】"&amp;'4'!M64&amp;"（"&amp;'4'!N65&amp;"）"&amp;CHAR(10))&amp;IF('4'!O64="[選択]","","【e】"&amp;'4'!O64&amp;"（"&amp;'4'!P65&amp;"）"&amp;CHAR(10))&amp;IF('4'!Q64="[選択]","","【f】"&amp;'4'!Q64&amp;"（"&amp;'4'!R65&amp;"）"&amp;CHAR(10))&amp;IF('4'!S64="[選択]","","【g】"&amp;'4'!S64&amp;"（"&amp;'4'!T65&amp;"）"&amp;CHAR(10))&amp;IF('4'!U64="[選択]","","【h】"&amp;'4'!U64&amp;"（"&amp;'4'!V65&amp;"）")</f>
        <v/>
      </c>
      <c r="F319" s="655" t="str">
        <f>'4'!X64</f>
        <v>[選択]</v>
      </c>
      <c r="G319" s="250" t="str">
        <f>IF('８-2'!I333&lt;&gt;"",'８-2'!I333,"")</f>
        <v/>
      </c>
      <c r="H319" s="251" t="str">
        <f>IF('８-2'!J333&lt;&gt;"",'８-2'!J333,"")</f>
        <v/>
      </c>
      <c r="I319" s="236" t="str">
        <f>IF('８-2'!K333&lt;&gt;"",'８-2'!K333,"")</f>
        <v/>
      </c>
      <c r="J319" s="251" t="str">
        <f>IF('８-2'!L333&lt;&gt;"",'８-2'!L333,"")</f>
        <v/>
      </c>
      <c r="K319" s="236" t="str">
        <f>IF('８-2'!M333&lt;&gt;"",'８-2'!M333,"")</f>
        <v/>
      </c>
    </row>
    <row r="320" spans="1:11" x14ac:dyDescent="0.45">
      <c r="A320" s="106"/>
      <c r="B320" s="662"/>
      <c r="C320" s="628"/>
      <c r="D320" s="659"/>
      <c r="E320" s="553"/>
      <c r="F320" s="656"/>
      <c r="G320" s="252" t="str">
        <f>IF('８-2'!I334&lt;&gt;"",'８-2'!I334,"")</f>
        <v/>
      </c>
      <c r="H320" s="253" t="str">
        <f>IF('８-2'!J334&lt;&gt;"",'８-2'!J334,"")</f>
        <v/>
      </c>
      <c r="I320" s="243" t="str">
        <f>IF('８-2'!K334&lt;&gt;"",'８-2'!K334,"")</f>
        <v/>
      </c>
      <c r="J320" s="253" t="str">
        <f>IF('８-2'!L334&lt;&gt;"",'８-2'!L334,"")</f>
        <v/>
      </c>
      <c r="K320" s="243" t="str">
        <f>IF('８-2'!M334&lt;&gt;"",'８-2'!M334,"")</f>
        <v/>
      </c>
    </row>
    <row r="321" spans="1:11" x14ac:dyDescent="0.45">
      <c r="A321" s="106"/>
      <c r="B321" s="662"/>
      <c r="C321" s="628"/>
      <c r="D321" s="659"/>
      <c r="E321" s="553"/>
      <c r="F321" s="656"/>
      <c r="G321" s="252" t="str">
        <f>IF('８-2'!I335&lt;&gt;"",'８-2'!I335,"")</f>
        <v/>
      </c>
      <c r="H321" s="253" t="str">
        <f>IF('８-2'!J335&lt;&gt;"",'８-2'!J335,"")</f>
        <v/>
      </c>
      <c r="I321" s="243" t="str">
        <f>IF('８-2'!K335&lt;&gt;"",'８-2'!K335,"")</f>
        <v/>
      </c>
      <c r="J321" s="253" t="str">
        <f>IF('８-2'!L335&lt;&gt;"",'８-2'!L335,"")</f>
        <v/>
      </c>
      <c r="K321" s="243" t="str">
        <f>IF('８-2'!M335&lt;&gt;"",'８-2'!M335,"")</f>
        <v/>
      </c>
    </row>
    <row r="322" spans="1:11" x14ac:dyDescent="0.45">
      <c r="A322" s="106"/>
      <c r="B322" s="662"/>
      <c r="C322" s="628"/>
      <c r="D322" s="659"/>
      <c r="E322" s="553"/>
      <c r="F322" s="656"/>
      <c r="G322" s="252" t="str">
        <f>IF('８-2'!I336&lt;&gt;"",'８-2'!I336,"")</f>
        <v/>
      </c>
      <c r="H322" s="253" t="str">
        <f>IF('８-2'!J336&lt;&gt;"",'８-2'!J336,"")</f>
        <v/>
      </c>
      <c r="I322" s="243" t="str">
        <f>IF('８-2'!K336&lt;&gt;"",'８-2'!K336,"")</f>
        <v/>
      </c>
      <c r="J322" s="253" t="str">
        <f>IF('８-2'!L336&lt;&gt;"",'８-2'!L336,"")</f>
        <v/>
      </c>
      <c r="K322" s="243" t="str">
        <f>IF('８-2'!M336&lt;&gt;"",'８-2'!M336,"")</f>
        <v/>
      </c>
    </row>
    <row r="323" spans="1:11" x14ac:dyDescent="0.45">
      <c r="A323" s="106"/>
      <c r="B323" s="662"/>
      <c r="C323" s="628"/>
      <c r="D323" s="659"/>
      <c r="E323" s="553"/>
      <c r="F323" s="656"/>
      <c r="G323" s="252" t="str">
        <f>IF('８-2'!I337&lt;&gt;"",'８-2'!I337,"")</f>
        <v/>
      </c>
      <c r="H323" s="253" t="str">
        <f>IF('８-2'!J337&lt;&gt;"",'８-2'!J337,"")</f>
        <v/>
      </c>
      <c r="I323" s="243" t="str">
        <f>IF('８-2'!K337&lt;&gt;"",'８-2'!K337,"")</f>
        <v/>
      </c>
      <c r="J323" s="253" t="str">
        <f>IF('８-2'!L337&lt;&gt;"",'８-2'!L337,"")</f>
        <v/>
      </c>
      <c r="K323" s="243" t="str">
        <f>IF('８-2'!M337&lt;&gt;"",'８-2'!M337,"")</f>
        <v/>
      </c>
    </row>
    <row r="324" spans="1:11" x14ac:dyDescent="0.45">
      <c r="A324" s="106"/>
      <c r="B324" s="662"/>
      <c r="C324" s="628"/>
      <c r="D324" s="659"/>
      <c r="E324" s="553"/>
      <c r="F324" s="656"/>
      <c r="G324" s="252" t="str">
        <f>IF('８-2'!I338&lt;&gt;"",'８-2'!I338,"")</f>
        <v/>
      </c>
      <c r="H324" s="253" t="str">
        <f>IF('８-2'!J338&lt;&gt;"",'８-2'!J338,"")</f>
        <v/>
      </c>
      <c r="I324" s="243" t="str">
        <f>IF('８-2'!K338&lt;&gt;"",'８-2'!K338,"")</f>
        <v/>
      </c>
      <c r="J324" s="253" t="str">
        <f>IF('８-2'!L338&lt;&gt;"",'８-2'!L338,"")</f>
        <v/>
      </c>
      <c r="K324" s="243" t="str">
        <f>IF('８-2'!M338&lt;&gt;"",'８-2'!M338,"")</f>
        <v/>
      </c>
    </row>
    <row r="325" spans="1:11" x14ac:dyDescent="0.45">
      <c r="A325" s="106"/>
      <c r="B325" s="662"/>
      <c r="C325" s="628"/>
      <c r="D325" s="659"/>
      <c r="E325" s="553"/>
      <c r="F325" s="656"/>
      <c r="G325" s="252" t="str">
        <f>IF('８-2'!I339&lt;&gt;"",'８-2'!I339,"")</f>
        <v/>
      </c>
      <c r="H325" s="253" t="str">
        <f>IF('８-2'!J339&lt;&gt;"",'８-2'!J339,"")</f>
        <v/>
      </c>
      <c r="I325" s="243" t="str">
        <f>IF('８-2'!K339&lt;&gt;"",'８-2'!K339,"")</f>
        <v/>
      </c>
      <c r="J325" s="253" t="str">
        <f>IF('８-2'!L339&lt;&gt;"",'８-2'!L339,"")</f>
        <v/>
      </c>
      <c r="K325" s="243" t="str">
        <f>IF('８-2'!M339&lt;&gt;"",'８-2'!M339,"")</f>
        <v/>
      </c>
    </row>
    <row r="326" spans="1:11" x14ac:dyDescent="0.45">
      <c r="A326" s="106"/>
      <c r="B326" s="662"/>
      <c r="C326" s="628"/>
      <c r="D326" s="659"/>
      <c r="E326" s="553"/>
      <c r="F326" s="656"/>
      <c r="G326" s="252" t="str">
        <f>IF('８-2'!I340&lt;&gt;"",'８-2'!I340,"")</f>
        <v/>
      </c>
      <c r="H326" s="253" t="str">
        <f>IF('８-2'!J340&lt;&gt;"",'８-2'!J340,"")</f>
        <v/>
      </c>
      <c r="I326" s="243" t="str">
        <f>IF('８-2'!K340&lt;&gt;"",'８-2'!K340,"")</f>
        <v/>
      </c>
      <c r="J326" s="253" t="str">
        <f>IF('８-2'!L340&lt;&gt;"",'８-2'!L340,"")</f>
        <v/>
      </c>
      <c r="K326" s="243" t="str">
        <f>IF('８-2'!M340&lt;&gt;"",'８-2'!M340,"")</f>
        <v/>
      </c>
    </row>
    <row r="327" spans="1:11" x14ac:dyDescent="0.45">
      <c r="A327" s="106"/>
      <c r="B327" s="662"/>
      <c r="C327" s="628"/>
      <c r="D327" s="659"/>
      <c r="E327" s="553"/>
      <c r="F327" s="656"/>
      <c r="G327" s="252" t="str">
        <f>IF('８-2'!I341&lt;&gt;"",'８-2'!I341,"")</f>
        <v/>
      </c>
      <c r="H327" s="253" t="str">
        <f>IF('８-2'!J341&lt;&gt;"",'８-2'!J341,"")</f>
        <v/>
      </c>
      <c r="I327" s="243" t="str">
        <f>IF('８-2'!K341&lt;&gt;"",'８-2'!K341,"")</f>
        <v/>
      </c>
      <c r="J327" s="253" t="str">
        <f>IF('８-2'!L341&lt;&gt;"",'８-2'!L341,"")</f>
        <v/>
      </c>
      <c r="K327" s="243" t="str">
        <f>IF('８-2'!M341&lt;&gt;"",'８-2'!M341,"")</f>
        <v/>
      </c>
    </row>
    <row r="328" spans="1:11" x14ac:dyDescent="0.45">
      <c r="A328" s="106"/>
      <c r="B328" s="662"/>
      <c r="C328" s="628"/>
      <c r="D328" s="659"/>
      <c r="E328" s="553"/>
      <c r="F328" s="656"/>
      <c r="G328" s="252" t="str">
        <f>IF('８-2'!I342&lt;&gt;"",'８-2'!I342,"")</f>
        <v/>
      </c>
      <c r="H328" s="253" t="str">
        <f>IF('８-2'!J342&lt;&gt;"",'８-2'!J342,"")</f>
        <v/>
      </c>
      <c r="I328" s="243" t="str">
        <f>IF('８-2'!K342&lt;&gt;"",'８-2'!K342,"")</f>
        <v/>
      </c>
      <c r="J328" s="253" t="str">
        <f>IF('８-2'!L342&lt;&gt;"",'８-2'!L342,"")</f>
        <v/>
      </c>
      <c r="K328" s="243" t="str">
        <f>IF('８-2'!M342&lt;&gt;"",'８-2'!M342,"")</f>
        <v/>
      </c>
    </row>
    <row r="329" spans="1:11" x14ac:dyDescent="0.45">
      <c r="A329" s="106"/>
      <c r="B329" s="662"/>
      <c r="C329" s="628"/>
      <c r="D329" s="659"/>
      <c r="E329" s="553"/>
      <c r="F329" s="656"/>
      <c r="G329" s="252" t="str">
        <f>IF('８-2'!I343&lt;&gt;"",'８-2'!I343,"")</f>
        <v/>
      </c>
      <c r="H329" s="253" t="str">
        <f>IF('８-2'!J343&lt;&gt;"",'８-2'!J343,"")</f>
        <v/>
      </c>
      <c r="I329" s="243" t="str">
        <f>IF('８-2'!K343&lt;&gt;"",'８-2'!K343,"")</f>
        <v/>
      </c>
      <c r="J329" s="253" t="str">
        <f>IF('８-2'!L343&lt;&gt;"",'８-2'!L343,"")</f>
        <v/>
      </c>
      <c r="K329" s="243" t="str">
        <f>IF('８-2'!M343&lt;&gt;"",'８-2'!M343,"")</f>
        <v/>
      </c>
    </row>
    <row r="330" spans="1:11" x14ac:dyDescent="0.45">
      <c r="A330" s="106"/>
      <c r="B330" s="662"/>
      <c r="C330" s="628"/>
      <c r="D330" s="659"/>
      <c r="E330" s="553"/>
      <c r="F330" s="656"/>
      <c r="G330" s="252" t="str">
        <f>IF('８-2'!I344&lt;&gt;"",'８-2'!I344,"")</f>
        <v/>
      </c>
      <c r="H330" s="253" t="str">
        <f>IF('８-2'!J344&lt;&gt;"",'８-2'!J344,"")</f>
        <v/>
      </c>
      <c r="I330" s="243" t="str">
        <f>IF('８-2'!K344&lt;&gt;"",'８-2'!K344,"")</f>
        <v/>
      </c>
      <c r="J330" s="253" t="str">
        <f>IF('８-2'!L344&lt;&gt;"",'８-2'!L344,"")</f>
        <v/>
      </c>
      <c r="K330" s="243" t="str">
        <f>IF('８-2'!M344&lt;&gt;"",'８-2'!M344,"")</f>
        <v/>
      </c>
    </row>
    <row r="331" spans="1:11" x14ac:dyDescent="0.45">
      <c r="A331" s="106"/>
      <c r="B331" s="662"/>
      <c r="C331" s="628"/>
      <c r="D331" s="659"/>
      <c r="E331" s="553"/>
      <c r="F331" s="656"/>
      <c r="G331" s="252" t="str">
        <f>IF('８-2'!I345&lt;&gt;"",'８-2'!I345,"")</f>
        <v/>
      </c>
      <c r="H331" s="253" t="str">
        <f>IF('８-2'!J345&lt;&gt;"",'８-2'!J345,"")</f>
        <v/>
      </c>
      <c r="I331" s="243" t="str">
        <f>IF('８-2'!K345&lt;&gt;"",'８-2'!K345,"")</f>
        <v/>
      </c>
      <c r="J331" s="253" t="str">
        <f>IF('８-2'!L345&lt;&gt;"",'８-2'!L345,"")</f>
        <v/>
      </c>
      <c r="K331" s="243" t="str">
        <f>IF('８-2'!M345&lt;&gt;"",'８-2'!M345,"")</f>
        <v/>
      </c>
    </row>
    <row r="332" spans="1:11" x14ac:dyDescent="0.45">
      <c r="A332" s="106"/>
      <c r="B332" s="662"/>
      <c r="C332" s="628"/>
      <c r="D332" s="659"/>
      <c r="E332" s="553"/>
      <c r="F332" s="656"/>
      <c r="G332" s="252" t="str">
        <f>IF('８-2'!I346&lt;&gt;"",'８-2'!I346,"")</f>
        <v/>
      </c>
      <c r="H332" s="253" t="str">
        <f>IF('８-2'!J346&lt;&gt;"",'８-2'!J346,"")</f>
        <v/>
      </c>
      <c r="I332" s="243" t="str">
        <f>IF('８-2'!K346&lt;&gt;"",'８-2'!K346,"")</f>
        <v/>
      </c>
      <c r="J332" s="253" t="str">
        <f>IF('８-2'!L346&lt;&gt;"",'８-2'!L346,"")</f>
        <v/>
      </c>
      <c r="K332" s="243" t="str">
        <f>IF('８-2'!M346&lt;&gt;"",'８-2'!M346,"")</f>
        <v/>
      </c>
    </row>
    <row r="333" spans="1:11" x14ac:dyDescent="0.45">
      <c r="A333" s="106"/>
      <c r="B333" s="662"/>
      <c r="C333" s="628"/>
      <c r="D333" s="659"/>
      <c r="E333" s="553"/>
      <c r="F333" s="656"/>
      <c r="G333" s="252" t="str">
        <f>IF('８-2'!I347&lt;&gt;"",'８-2'!I347,"")</f>
        <v/>
      </c>
      <c r="H333" s="253" t="str">
        <f>IF('８-2'!J347&lt;&gt;"",'８-2'!J347,"")</f>
        <v/>
      </c>
      <c r="I333" s="243" t="str">
        <f>IF('８-2'!K347&lt;&gt;"",'８-2'!K347,"")</f>
        <v/>
      </c>
      <c r="J333" s="253" t="str">
        <f>IF('８-2'!L347&lt;&gt;"",'８-2'!L347,"")</f>
        <v/>
      </c>
      <c r="K333" s="243" t="str">
        <f>IF('８-2'!M347&lt;&gt;"",'８-2'!M347,"")</f>
        <v/>
      </c>
    </row>
    <row r="334" spans="1:11" x14ac:dyDescent="0.45">
      <c r="A334" s="106"/>
      <c r="B334" s="662"/>
      <c r="C334" s="628"/>
      <c r="D334" s="659"/>
      <c r="E334" s="553"/>
      <c r="F334" s="656"/>
      <c r="G334" s="252" t="str">
        <f>IF('８-2'!I348&lt;&gt;"",'８-2'!I348,"")</f>
        <v/>
      </c>
      <c r="H334" s="253" t="str">
        <f>IF('８-2'!J348&lt;&gt;"",'８-2'!J348,"")</f>
        <v/>
      </c>
      <c r="I334" s="243" t="str">
        <f>IF('８-2'!K348&lt;&gt;"",'８-2'!K348,"")</f>
        <v/>
      </c>
      <c r="J334" s="253" t="str">
        <f>IF('８-2'!L348&lt;&gt;"",'８-2'!L348,"")</f>
        <v/>
      </c>
      <c r="K334" s="243" t="str">
        <f>IF('８-2'!M348&lt;&gt;"",'８-2'!M348,"")</f>
        <v/>
      </c>
    </row>
    <row r="335" spans="1:11" x14ac:dyDescent="0.45">
      <c r="A335" s="106"/>
      <c r="B335" s="662"/>
      <c r="C335" s="628"/>
      <c r="D335" s="659"/>
      <c r="E335" s="553"/>
      <c r="F335" s="656"/>
      <c r="G335" s="252" t="str">
        <f>IF('８-2'!I349&lt;&gt;"",'８-2'!I349,"")</f>
        <v/>
      </c>
      <c r="H335" s="253" t="str">
        <f>IF('８-2'!J349&lt;&gt;"",'８-2'!J349,"")</f>
        <v/>
      </c>
      <c r="I335" s="243" t="str">
        <f>IF('８-2'!K349&lt;&gt;"",'８-2'!K349,"")</f>
        <v/>
      </c>
      <c r="J335" s="253" t="str">
        <f>IF('８-2'!L349&lt;&gt;"",'８-2'!L349,"")</f>
        <v/>
      </c>
      <c r="K335" s="243" t="str">
        <f>IF('８-2'!M349&lt;&gt;"",'８-2'!M349,"")</f>
        <v/>
      </c>
    </row>
    <row r="336" spans="1:11" x14ac:dyDescent="0.45">
      <c r="A336" s="106"/>
      <c r="B336" s="662"/>
      <c r="C336" s="628"/>
      <c r="D336" s="659"/>
      <c r="E336" s="553"/>
      <c r="F336" s="656"/>
      <c r="G336" s="252" t="str">
        <f>IF('８-2'!I350&lt;&gt;"",'８-2'!I350,"")</f>
        <v/>
      </c>
      <c r="H336" s="253" t="str">
        <f>IF('８-2'!J350&lt;&gt;"",'８-2'!J350,"")</f>
        <v/>
      </c>
      <c r="I336" s="243" t="str">
        <f>IF('８-2'!K350&lt;&gt;"",'８-2'!K350,"")</f>
        <v/>
      </c>
      <c r="J336" s="253" t="str">
        <f>IF('８-2'!L350&lt;&gt;"",'８-2'!L350,"")</f>
        <v/>
      </c>
      <c r="K336" s="243" t="str">
        <f>IF('８-2'!M350&lt;&gt;"",'８-2'!M350,"")</f>
        <v/>
      </c>
    </row>
    <row r="337" spans="1:11" x14ac:dyDescent="0.45">
      <c r="A337" s="106"/>
      <c r="B337" s="662"/>
      <c r="C337" s="628"/>
      <c r="D337" s="659"/>
      <c r="E337" s="553"/>
      <c r="F337" s="656"/>
      <c r="G337" s="252" t="str">
        <f>IF('８-2'!I351&lt;&gt;"",'８-2'!I351,"")</f>
        <v/>
      </c>
      <c r="H337" s="253" t="str">
        <f>IF('８-2'!J351&lt;&gt;"",'８-2'!J351,"")</f>
        <v/>
      </c>
      <c r="I337" s="243" t="str">
        <f>IF('８-2'!K351&lt;&gt;"",'８-2'!K351,"")</f>
        <v/>
      </c>
      <c r="J337" s="253" t="str">
        <f>IF('８-2'!L351&lt;&gt;"",'８-2'!L351,"")</f>
        <v/>
      </c>
      <c r="K337" s="243" t="str">
        <f>IF('８-2'!M351&lt;&gt;"",'８-2'!M351,"")</f>
        <v/>
      </c>
    </row>
    <row r="338" spans="1:11" x14ac:dyDescent="0.45">
      <c r="A338" s="106"/>
      <c r="B338" s="662"/>
      <c r="C338" s="628"/>
      <c r="D338" s="659"/>
      <c r="E338" s="553"/>
      <c r="F338" s="656"/>
      <c r="G338" s="252" t="str">
        <f>IF('８-2'!I352&lt;&gt;"",'８-2'!I352,"")</f>
        <v/>
      </c>
      <c r="H338" s="253" t="str">
        <f>IF('８-2'!J352&lt;&gt;"",'８-2'!J352,"")</f>
        <v/>
      </c>
      <c r="I338" s="243" t="str">
        <f>IF('８-2'!K352&lt;&gt;"",'８-2'!K352,"")</f>
        <v/>
      </c>
      <c r="J338" s="253" t="str">
        <f>IF('８-2'!L352&lt;&gt;"",'８-2'!L352,"")</f>
        <v/>
      </c>
      <c r="K338" s="243" t="str">
        <f>IF('８-2'!M352&lt;&gt;"",'８-2'!M352,"")</f>
        <v/>
      </c>
    </row>
    <row r="339" spans="1:11" x14ac:dyDescent="0.45">
      <c r="A339" s="106"/>
      <c r="B339" s="662"/>
      <c r="C339" s="628"/>
      <c r="D339" s="659"/>
      <c r="E339" s="553"/>
      <c r="F339" s="656"/>
      <c r="G339" s="252" t="str">
        <f>IF('８-2'!I353&lt;&gt;"",'８-2'!I353,"")</f>
        <v/>
      </c>
      <c r="H339" s="253" t="str">
        <f>IF('８-2'!J353&lt;&gt;"",'８-2'!J353,"")</f>
        <v/>
      </c>
      <c r="I339" s="243" t="str">
        <f>IF('８-2'!K353&lt;&gt;"",'８-2'!K353,"")</f>
        <v/>
      </c>
      <c r="J339" s="253" t="str">
        <f>IF('８-2'!L353&lt;&gt;"",'８-2'!L353,"")</f>
        <v/>
      </c>
      <c r="K339" s="243" t="str">
        <f>IF('８-2'!M353&lt;&gt;"",'８-2'!M353,"")</f>
        <v/>
      </c>
    </row>
    <row r="340" spans="1:11" x14ac:dyDescent="0.45">
      <c r="A340" s="106"/>
      <c r="B340" s="662"/>
      <c r="C340" s="628"/>
      <c r="D340" s="659"/>
      <c r="E340" s="553"/>
      <c r="F340" s="656"/>
      <c r="G340" s="252" t="str">
        <f>IF('８-2'!I354&lt;&gt;"",'８-2'!I354,"")</f>
        <v/>
      </c>
      <c r="H340" s="253" t="str">
        <f>IF('８-2'!J354&lt;&gt;"",'８-2'!J354,"")</f>
        <v/>
      </c>
      <c r="I340" s="243" t="str">
        <f>IF('８-2'!K354&lt;&gt;"",'８-2'!K354,"")</f>
        <v/>
      </c>
      <c r="J340" s="253" t="str">
        <f>IF('８-2'!L354&lt;&gt;"",'８-2'!L354,"")</f>
        <v/>
      </c>
      <c r="K340" s="243" t="str">
        <f>IF('８-2'!M354&lt;&gt;"",'８-2'!M354,"")</f>
        <v/>
      </c>
    </row>
    <row r="341" spans="1:11" x14ac:dyDescent="0.45">
      <c r="A341" s="106"/>
      <c r="B341" s="662"/>
      <c r="C341" s="628"/>
      <c r="D341" s="659"/>
      <c r="E341" s="553"/>
      <c r="F341" s="656"/>
      <c r="G341" s="252" t="str">
        <f>IF('８-2'!I355&lt;&gt;"",'８-2'!I355,"")</f>
        <v/>
      </c>
      <c r="H341" s="253" t="str">
        <f>IF('８-2'!J355&lt;&gt;"",'８-2'!J355,"")</f>
        <v/>
      </c>
      <c r="I341" s="243" t="str">
        <f>IF('８-2'!K355&lt;&gt;"",'８-2'!K355,"")</f>
        <v/>
      </c>
      <c r="J341" s="253" t="str">
        <f>IF('８-2'!L355&lt;&gt;"",'８-2'!L355,"")</f>
        <v/>
      </c>
      <c r="K341" s="243" t="str">
        <f>IF('８-2'!M355&lt;&gt;"",'８-2'!M355,"")</f>
        <v/>
      </c>
    </row>
    <row r="342" spans="1:11" x14ac:dyDescent="0.45">
      <c r="A342" s="106"/>
      <c r="B342" s="662"/>
      <c r="C342" s="628"/>
      <c r="D342" s="659"/>
      <c r="E342" s="553"/>
      <c r="F342" s="656"/>
      <c r="G342" s="252" t="str">
        <f>IF('８-2'!I356&lt;&gt;"",'８-2'!I356,"")</f>
        <v/>
      </c>
      <c r="H342" s="253" t="str">
        <f>IF('８-2'!J356&lt;&gt;"",'８-2'!J356,"")</f>
        <v/>
      </c>
      <c r="I342" s="243" t="str">
        <f>IF('８-2'!K356&lt;&gt;"",'８-2'!K356,"")</f>
        <v/>
      </c>
      <c r="J342" s="253" t="str">
        <f>IF('８-2'!L356&lt;&gt;"",'８-2'!L356,"")</f>
        <v/>
      </c>
      <c r="K342" s="243" t="str">
        <f>IF('８-2'!M356&lt;&gt;"",'８-2'!M356,"")</f>
        <v/>
      </c>
    </row>
    <row r="343" spans="1:11" x14ac:dyDescent="0.45">
      <c r="A343" s="106"/>
      <c r="B343" s="662"/>
      <c r="C343" s="628"/>
      <c r="D343" s="659"/>
      <c r="E343" s="553"/>
      <c r="F343" s="656"/>
      <c r="G343" s="252" t="str">
        <f>IF('８-2'!I357&lt;&gt;"",'８-2'!I357,"")</f>
        <v/>
      </c>
      <c r="H343" s="253" t="str">
        <f>IF('８-2'!J357&lt;&gt;"",'８-2'!J357,"")</f>
        <v/>
      </c>
      <c r="I343" s="243" t="str">
        <f>IF('８-2'!K357&lt;&gt;"",'８-2'!K357,"")</f>
        <v/>
      </c>
      <c r="J343" s="253" t="str">
        <f>IF('８-2'!L357&lt;&gt;"",'８-2'!L357,"")</f>
        <v/>
      </c>
      <c r="K343" s="243" t="str">
        <f>IF('８-2'!M357&lt;&gt;"",'８-2'!M357,"")</f>
        <v/>
      </c>
    </row>
    <row r="344" spans="1:11" x14ac:dyDescent="0.45">
      <c r="A344" s="106"/>
      <c r="B344" s="662"/>
      <c r="C344" s="628"/>
      <c r="D344" s="659"/>
      <c r="E344" s="553"/>
      <c r="F344" s="656"/>
      <c r="G344" s="252" t="str">
        <f>IF('８-2'!I358&lt;&gt;"",'８-2'!I358,"")</f>
        <v/>
      </c>
      <c r="H344" s="253" t="str">
        <f>IF('８-2'!J358&lt;&gt;"",'８-2'!J358,"")</f>
        <v/>
      </c>
      <c r="I344" s="243" t="str">
        <f>IF('８-2'!K358&lt;&gt;"",'８-2'!K358,"")</f>
        <v/>
      </c>
      <c r="J344" s="253" t="str">
        <f>IF('８-2'!L358&lt;&gt;"",'８-2'!L358,"")</f>
        <v/>
      </c>
      <c r="K344" s="243" t="str">
        <f>IF('８-2'!M358&lt;&gt;"",'８-2'!M358,"")</f>
        <v/>
      </c>
    </row>
    <row r="345" spans="1:11" x14ac:dyDescent="0.45">
      <c r="A345" s="106"/>
      <c r="B345" s="662"/>
      <c r="C345" s="628"/>
      <c r="D345" s="659"/>
      <c r="E345" s="553"/>
      <c r="F345" s="656"/>
      <c r="G345" s="252" t="str">
        <f>IF('８-2'!I359&lt;&gt;"",'８-2'!I359,"")</f>
        <v/>
      </c>
      <c r="H345" s="253" t="str">
        <f>IF('８-2'!J359&lt;&gt;"",'８-2'!J359,"")</f>
        <v/>
      </c>
      <c r="I345" s="243" t="str">
        <f>IF('８-2'!K359&lt;&gt;"",'８-2'!K359,"")</f>
        <v/>
      </c>
      <c r="J345" s="253" t="str">
        <f>IF('８-2'!L359&lt;&gt;"",'８-2'!L359,"")</f>
        <v/>
      </c>
      <c r="K345" s="243" t="str">
        <f>IF('８-2'!M359&lt;&gt;"",'８-2'!M359,"")</f>
        <v/>
      </c>
    </row>
    <row r="346" spans="1:11" x14ac:dyDescent="0.45">
      <c r="A346" s="106"/>
      <c r="B346" s="662"/>
      <c r="C346" s="628"/>
      <c r="D346" s="659"/>
      <c r="E346" s="553"/>
      <c r="F346" s="656"/>
      <c r="G346" s="252" t="str">
        <f>IF('８-2'!I360&lt;&gt;"",'８-2'!I360,"")</f>
        <v/>
      </c>
      <c r="H346" s="253" t="str">
        <f>IF('８-2'!J360&lt;&gt;"",'８-2'!J360,"")</f>
        <v/>
      </c>
      <c r="I346" s="243" t="str">
        <f>IF('８-2'!K360&lt;&gt;"",'８-2'!K360,"")</f>
        <v/>
      </c>
      <c r="J346" s="253" t="str">
        <f>IF('８-2'!L360&lt;&gt;"",'８-2'!L360,"")</f>
        <v/>
      </c>
      <c r="K346" s="243" t="str">
        <f>IF('８-2'!M360&lt;&gt;"",'８-2'!M360,"")</f>
        <v/>
      </c>
    </row>
    <row r="347" spans="1:11" x14ac:dyDescent="0.45">
      <c r="A347" s="106"/>
      <c r="B347" s="662"/>
      <c r="C347" s="628"/>
      <c r="D347" s="659"/>
      <c r="E347" s="553"/>
      <c r="F347" s="656"/>
      <c r="G347" s="252" t="str">
        <f>IF('８-2'!I361&lt;&gt;"",'８-2'!I361,"")</f>
        <v/>
      </c>
      <c r="H347" s="253" t="str">
        <f>IF('８-2'!J361&lt;&gt;"",'８-2'!J361,"")</f>
        <v/>
      </c>
      <c r="I347" s="243" t="str">
        <f>IF('８-2'!K361&lt;&gt;"",'８-2'!K361,"")</f>
        <v/>
      </c>
      <c r="J347" s="253" t="str">
        <f>IF('８-2'!L361&lt;&gt;"",'８-2'!L361,"")</f>
        <v/>
      </c>
      <c r="K347" s="243" t="str">
        <f>IF('８-2'!M361&lt;&gt;"",'８-2'!M361,"")</f>
        <v/>
      </c>
    </row>
    <row r="348" spans="1:11" x14ac:dyDescent="0.45">
      <c r="A348" s="106"/>
      <c r="B348" s="662"/>
      <c r="C348" s="628"/>
      <c r="D348" s="659"/>
      <c r="E348" s="553"/>
      <c r="F348" s="656"/>
      <c r="G348" s="252" t="str">
        <f>IF('８-2'!I362&lt;&gt;"",'８-2'!I362,"")</f>
        <v/>
      </c>
      <c r="H348" s="253" t="str">
        <f>IF('８-2'!J362&lt;&gt;"",'８-2'!J362,"")</f>
        <v/>
      </c>
      <c r="I348" s="243" t="str">
        <f>IF('８-2'!K362&lt;&gt;"",'８-2'!K362,"")</f>
        <v/>
      </c>
      <c r="J348" s="253" t="str">
        <f>IF('８-2'!L362&lt;&gt;"",'８-2'!L362,"")</f>
        <v/>
      </c>
      <c r="K348" s="243" t="str">
        <f>IF('８-2'!M362&lt;&gt;"",'８-2'!M362,"")</f>
        <v/>
      </c>
    </row>
    <row r="349" spans="1:11" x14ac:dyDescent="0.45">
      <c r="A349" s="106"/>
      <c r="B349" s="662"/>
      <c r="C349" s="628"/>
      <c r="D349" s="659"/>
      <c r="E349" s="553"/>
      <c r="F349" s="656"/>
      <c r="G349" s="252" t="str">
        <f>IF('８-2'!I363&lt;&gt;"",'８-2'!I363,"")</f>
        <v/>
      </c>
      <c r="H349" s="253" t="str">
        <f>IF('８-2'!J363&lt;&gt;"",'８-2'!J363,"")</f>
        <v/>
      </c>
      <c r="I349" s="243" t="str">
        <f>IF('８-2'!K363&lt;&gt;"",'８-2'!K363,"")</f>
        <v/>
      </c>
      <c r="J349" s="253" t="str">
        <f>IF('８-2'!L363&lt;&gt;"",'８-2'!L363,"")</f>
        <v/>
      </c>
      <c r="K349" s="243" t="str">
        <f>IF('８-2'!M363&lt;&gt;"",'８-2'!M363,"")</f>
        <v/>
      </c>
    </row>
    <row r="350" spans="1:11" x14ac:dyDescent="0.45">
      <c r="A350" s="106"/>
      <c r="B350" s="662"/>
      <c r="C350" s="628"/>
      <c r="D350" s="659"/>
      <c r="E350" s="553"/>
      <c r="F350" s="656"/>
      <c r="G350" s="252" t="str">
        <f>IF('８-2'!I364&lt;&gt;"",'８-2'!I364,"")</f>
        <v/>
      </c>
      <c r="H350" s="253" t="str">
        <f>IF('８-2'!J364&lt;&gt;"",'８-2'!J364,"")</f>
        <v/>
      </c>
      <c r="I350" s="243" t="str">
        <f>IF('８-2'!K364&lt;&gt;"",'８-2'!K364,"")</f>
        <v/>
      </c>
      <c r="J350" s="253" t="str">
        <f>IF('８-2'!L364&lt;&gt;"",'８-2'!L364,"")</f>
        <v/>
      </c>
      <c r="K350" s="243" t="str">
        <f>IF('８-2'!M364&lt;&gt;"",'８-2'!M364,"")</f>
        <v/>
      </c>
    </row>
    <row r="351" spans="1:11" x14ac:dyDescent="0.45">
      <c r="A351" s="106"/>
      <c r="B351" s="662"/>
      <c r="C351" s="628"/>
      <c r="D351" s="659"/>
      <c r="E351" s="553"/>
      <c r="F351" s="656"/>
      <c r="G351" s="252" t="str">
        <f>IF('８-2'!I365&lt;&gt;"",'８-2'!I365,"")</f>
        <v/>
      </c>
      <c r="H351" s="253" t="str">
        <f>IF('８-2'!J365&lt;&gt;"",'８-2'!J365,"")</f>
        <v/>
      </c>
      <c r="I351" s="243" t="str">
        <f>IF('８-2'!K365&lt;&gt;"",'８-2'!K365,"")</f>
        <v/>
      </c>
      <c r="J351" s="253" t="str">
        <f>IF('８-2'!L365&lt;&gt;"",'８-2'!L365,"")</f>
        <v/>
      </c>
      <c r="K351" s="243" t="str">
        <f>IF('８-2'!M365&lt;&gt;"",'８-2'!M365,"")</f>
        <v/>
      </c>
    </row>
    <row r="352" spans="1:11" x14ac:dyDescent="0.45">
      <c r="A352" s="106"/>
      <c r="B352" s="662"/>
      <c r="C352" s="628"/>
      <c r="D352" s="659"/>
      <c r="E352" s="553"/>
      <c r="F352" s="656"/>
      <c r="G352" s="252" t="str">
        <f>IF('８-2'!I366&lt;&gt;"",'８-2'!I366,"")</f>
        <v/>
      </c>
      <c r="H352" s="253" t="str">
        <f>IF('８-2'!J366&lt;&gt;"",'８-2'!J366,"")</f>
        <v/>
      </c>
      <c r="I352" s="243" t="str">
        <f>IF('８-2'!K366&lt;&gt;"",'８-2'!K366,"")</f>
        <v/>
      </c>
      <c r="J352" s="253" t="str">
        <f>IF('８-2'!L366&lt;&gt;"",'８-2'!L366,"")</f>
        <v/>
      </c>
      <c r="K352" s="243" t="str">
        <f>IF('８-2'!M366&lt;&gt;"",'８-2'!M366,"")</f>
        <v/>
      </c>
    </row>
    <row r="353" spans="1:11" ht="15.6" thickBot="1" x14ac:dyDescent="0.5">
      <c r="A353" s="106"/>
      <c r="B353" s="590"/>
      <c r="C353" s="629"/>
      <c r="D353" s="660"/>
      <c r="E353" s="554"/>
      <c r="F353" s="657"/>
      <c r="G353" s="254" t="str">
        <f>IF('８-2'!I367&lt;&gt;"",'８-2'!I367,"")</f>
        <v/>
      </c>
      <c r="H353" s="255" t="str">
        <f>IF('８-2'!J367&lt;&gt;"",'８-2'!J367,"")</f>
        <v/>
      </c>
      <c r="I353" s="247" t="str">
        <f>IF('８-2'!K367&lt;&gt;"",'８-2'!K367,"")</f>
        <v/>
      </c>
      <c r="J353" s="255" t="str">
        <f>IF('８-2'!L367&lt;&gt;"",'８-2'!L367,"")</f>
        <v/>
      </c>
      <c r="K353" s="247" t="str">
        <f>IF('８-2'!M367&lt;&gt;"",'８-2'!M367,"")</f>
        <v/>
      </c>
    </row>
    <row r="354" spans="1:11" x14ac:dyDescent="0.45">
      <c r="A354" s="106"/>
      <c r="B354" s="661" t="str">
        <f>IF(C354&lt;&gt;"",11,"")</f>
        <v/>
      </c>
      <c r="C354" s="627" t="str">
        <f>IF('1'!D23&lt;&gt;"",'1'!D23,"")</f>
        <v/>
      </c>
      <c r="D354" s="658" t="str">
        <f>IF('3'!G68="[選択]","","【A】"&amp;'3'!G68&amp;"（"&amp;'3'!H69&amp;"）"&amp;CHAR(10))&amp;IF('3'!I68="[選択]","","【B】"&amp;'3'!I68&amp;"（"&amp;'3'!J69&amp;"）"&amp;CHAR(10))&amp;IF('3'!K68="実施済","【C】"&amp;'3'!K68&amp;"（"&amp;'3'!L69&amp;"）"&amp;CHAR(10),"")&amp;IF('3'!M68="実施済","【D】"&amp;'3'!M68&amp;"（"&amp;'3'!N69&amp;"）"&amp;CHAR(10),"")</f>
        <v/>
      </c>
      <c r="E354" s="552" t="str">
        <f>IF('4'!G69="[選択]","","【a】"&amp;'4'!G69&amp;"（"&amp;'4'!H70&amp;"）"&amp;CHAR(10))&amp;IF('4'!I69="[選択]","","【b】"&amp;'4'!I69&amp;"（"&amp;'4'!J70&amp;"）"&amp;CHAR(10))&amp;IF('4'!K69="[選択]","","【c】"&amp;'4'!K69&amp;"（"&amp;'4'!L70&amp;"）"&amp;CHAR(10))&amp;IF('4'!M69="[選択]","","【d】"&amp;'4'!M69&amp;"（"&amp;'4'!N70&amp;"）"&amp;CHAR(10))&amp;IF('4'!O69="[選択]","","【e】"&amp;'4'!O69&amp;"（"&amp;'4'!P70&amp;"）"&amp;CHAR(10))&amp;IF('4'!Q69="[選択]","","【f】"&amp;'4'!Q69&amp;"（"&amp;'4'!R70&amp;"）"&amp;CHAR(10))&amp;IF('4'!S69="[選択]","","【g】"&amp;'4'!S69&amp;"（"&amp;'4'!T70&amp;"）"&amp;CHAR(10))&amp;IF('4'!U69="[選択]","","【h】"&amp;'4'!U69&amp;"（"&amp;'4'!V70&amp;"）")</f>
        <v/>
      </c>
      <c r="F354" s="655" t="str">
        <f>'4'!X69</f>
        <v>[選択]</v>
      </c>
      <c r="G354" s="250" t="str">
        <f>IF('８-2'!I368&lt;&gt;"",'８-2'!I368,"")</f>
        <v/>
      </c>
      <c r="H354" s="251" t="str">
        <f>IF('８-2'!J368&lt;&gt;"",'８-2'!J368,"")</f>
        <v/>
      </c>
      <c r="I354" s="236" t="str">
        <f>IF('８-2'!K368&lt;&gt;"",'８-2'!K368,"")</f>
        <v/>
      </c>
      <c r="J354" s="251" t="str">
        <f>IF('８-2'!L368&lt;&gt;"",'８-2'!L368,"")</f>
        <v/>
      </c>
      <c r="K354" s="236" t="str">
        <f>IF('８-2'!M368&lt;&gt;"",'８-2'!M368,"")</f>
        <v/>
      </c>
    </row>
    <row r="355" spans="1:11" x14ac:dyDescent="0.45">
      <c r="A355" s="106"/>
      <c r="B355" s="662"/>
      <c r="C355" s="628"/>
      <c r="D355" s="659"/>
      <c r="E355" s="553"/>
      <c r="F355" s="656"/>
      <c r="G355" s="252" t="str">
        <f>IF('８-2'!I369&lt;&gt;"",'８-2'!I369,"")</f>
        <v/>
      </c>
      <c r="H355" s="253" t="str">
        <f>IF('８-2'!J369&lt;&gt;"",'８-2'!J369,"")</f>
        <v/>
      </c>
      <c r="I355" s="243" t="str">
        <f>IF('８-2'!K369&lt;&gt;"",'８-2'!K369,"")</f>
        <v/>
      </c>
      <c r="J355" s="253" t="str">
        <f>IF('８-2'!L369&lt;&gt;"",'８-2'!L369,"")</f>
        <v/>
      </c>
      <c r="K355" s="243" t="str">
        <f>IF('８-2'!M369&lt;&gt;"",'８-2'!M369,"")</f>
        <v/>
      </c>
    </row>
    <row r="356" spans="1:11" x14ac:dyDescent="0.45">
      <c r="A356" s="106"/>
      <c r="B356" s="662"/>
      <c r="C356" s="628"/>
      <c r="D356" s="659"/>
      <c r="E356" s="553"/>
      <c r="F356" s="656"/>
      <c r="G356" s="252" t="str">
        <f>IF('８-2'!I370&lt;&gt;"",'８-2'!I370,"")</f>
        <v/>
      </c>
      <c r="H356" s="253" t="str">
        <f>IF('８-2'!J370&lt;&gt;"",'８-2'!J370,"")</f>
        <v/>
      </c>
      <c r="I356" s="243" t="str">
        <f>IF('８-2'!K370&lt;&gt;"",'８-2'!K370,"")</f>
        <v/>
      </c>
      <c r="J356" s="253" t="str">
        <f>IF('８-2'!L370&lt;&gt;"",'８-2'!L370,"")</f>
        <v/>
      </c>
      <c r="K356" s="243" t="str">
        <f>IF('８-2'!M370&lt;&gt;"",'８-2'!M370,"")</f>
        <v/>
      </c>
    </row>
    <row r="357" spans="1:11" x14ac:dyDescent="0.45">
      <c r="A357" s="106"/>
      <c r="B357" s="662"/>
      <c r="C357" s="628"/>
      <c r="D357" s="659"/>
      <c r="E357" s="553"/>
      <c r="F357" s="656"/>
      <c r="G357" s="252" t="str">
        <f>IF('８-2'!I371&lt;&gt;"",'８-2'!I371,"")</f>
        <v/>
      </c>
      <c r="H357" s="253" t="str">
        <f>IF('８-2'!J371&lt;&gt;"",'８-2'!J371,"")</f>
        <v/>
      </c>
      <c r="I357" s="243" t="str">
        <f>IF('８-2'!K371&lt;&gt;"",'８-2'!K371,"")</f>
        <v/>
      </c>
      <c r="J357" s="253" t="str">
        <f>IF('８-2'!L371&lt;&gt;"",'８-2'!L371,"")</f>
        <v/>
      </c>
      <c r="K357" s="243" t="str">
        <f>IF('８-2'!M371&lt;&gt;"",'８-2'!M371,"")</f>
        <v/>
      </c>
    </row>
    <row r="358" spans="1:11" x14ac:dyDescent="0.45">
      <c r="A358" s="106"/>
      <c r="B358" s="662"/>
      <c r="C358" s="628"/>
      <c r="D358" s="659"/>
      <c r="E358" s="553"/>
      <c r="F358" s="656"/>
      <c r="G358" s="252" t="str">
        <f>IF('８-2'!I372&lt;&gt;"",'８-2'!I372,"")</f>
        <v/>
      </c>
      <c r="H358" s="253" t="str">
        <f>IF('８-2'!J372&lt;&gt;"",'８-2'!J372,"")</f>
        <v/>
      </c>
      <c r="I358" s="243" t="str">
        <f>IF('８-2'!K372&lt;&gt;"",'８-2'!K372,"")</f>
        <v/>
      </c>
      <c r="J358" s="253" t="str">
        <f>IF('８-2'!L372&lt;&gt;"",'８-2'!L372,"")</f>
        <v/>
      </c>
      <c r="K358" s="243" t="str">
        <f>IF('８-2'!M372&lt;&gt;"",'８-2'!M372,"")</f>
        <v/>
      </c>
    </row>
    <row r="359" spans="1:11" x14ac:dyDescent="0.45">
      <c r="A359" s="106"/>
      <c r="B359" s="662"/>
      <c r="C359" s="628"/>
      <c r="D359" s="659"/>
      <c r="E359" s="553"/>
      <c r="F359" s="656"/>
      <c r="G359" s="252" t="str">
        <f>IF('８-2'!I373&lt;&gt;"",'８-2'!I373,"")</f>
        <v/>
      </c>
      <c r="H359" s="253" t="str">
        <f>IF('８-2'!J373&lt;&gt;"",'８-2'!J373,"")</f>
        <v/>
      </c>
      <c r="I359" s="243" t="str">
        <f>IF('８-2'!K373&lt;&gt;"",'８-2'!K373,"")</f>
        <v/>
      </c>
      <c r="J359" s="253" t="str">
        <f>IF('８-2'!L373&lt;&gt;"",'８-2'!L373,"")</f>
        <v/>
      </c>
      <c r="K359" s="243" t="str">
        <f>IF('８-2'!M373&lt;&gt;"",'８-2'!M373,"")</f>
        <v/>
      </c>
    </row>
    <row r="360" spans="1:11" x14ac:dyDescent="0.45">
      <c r="A360" s="106"/>
      <c r="B360" s="662"/>
      <c r="C360" s="628"/>
      <c r="D360" s="659"/>
      <c r="E360" s="553"/>
      <c r="F360" s="656"/>
      <c r="G360" s="252" t="str">
        <f>IF('８-2'!I374&lt;&gt;"",'８-2'!I374,"")</f>
        <v/>
      </c>
      <c r="H360" s="253" t="str">
        <f>IF('８-2'!J374&lt;&gt;"",'８-2'!J374,"")</f>
        <v/>
      </c>
      <c r="I360" s="243" t="str">
        <f>IF('８-2'!K374&lt;&gt;"",'８-2'!K374,"")</f>
        <v/>
      </c>
      <c r="J360" s="253" t="str">
        <f>IF('８-2'!L374&lt;&gt;"",'８-2'!L374,"")</f>
        <v/>
      </c>
      <c r="K360" s="243" t="str">
        <f>IF('８-2'!M374&lt;&gt;"",'８-2'!M374,"")</f>
        <v/>
      </c>
    </row>
    <row r="361" spans="1:11" x14ac:dyDescent="0.45">
      <c r="A361" s="106"/>
      <c r="B361" s="662"/>
      <c r="C361" s="628"/>
      <c r="D361" s="659"/>
      <c r="E361" s="553"/>
      <c r="F361" s="656"/>
      <c r="G361" s="252" t="str">
        <f>IF('８-2'!I375&lt;&gt;"",'８-2'!I375,"")</f>
        <v/>
      </c>
      <c r="H361" s="253" t="str">
        <f>IF('８-2'!J375&lt;&gt;"",'８-2'!J375,"")</f>
        <v/>
      </c>
      <c r="I361" s="243" t="str">
        <f>IF('８-2'!K375&lt;&gt;"",'８-2'!K375,"")</f>
        <v/>
      </c>
      <c r="J361" s="253" t="str">
        <f>IF('８-2'!L375&lt;&gt;"",'８-2'!L375,"")</f>
        <v/>
      </c>
      <c r="K361" s="243" t="str">
        <f>IF('８-2'!M375&lt;&gt;"",'８-2'!M375,"")</f>
        <v/>
      </c>
    </row>
    <row r="362" spans="1:11" x14ac:dyDescent="0.45">
      <c r="A362" s="106"/>
      <c r="B362" s="662"/>
      <c r="C362" s="628"/>
      <c r="D362" s="659"/>
      <c r="E362" s="553"/>
      <c r="F362" s="656"/>
      <c r="G362" s="252" t="str">
        <f>IF('８-2'!I376&lt;&gt;"",'８-2'!I376,"")</f>
        <v/>
      </c>
      <c r="H362" s="253" t="str">
        <f>IF('８-2'!J376&lt;&gt;"",'８-2'!J376,"")</f>
        <v/>
      </c>
      <c r="I362" s="243" t="str">
        <f>IF('８-2'!K376&lt;&gt;"",'８-2'!K376,"")</f>
        <v/>
      </c>
      <c r="J362" s="253" t="str">
        <f>IF('８-2'!L376&lt;&gt;"",'８-2'!L376,"")</f>
        <v/>
      </c>
      <c r="K362" s="243" t="str">
        <f>IF('８-2'!M376&lt;&gt;"",'８-2'!M376,"")</f>
        <v/>
      </c>
    </row>
    <row r="363" spans="1:11" x14ac:dyDescent="0.45">
      <c r="A363" s="106"/>
      <c r="B363" s="662"/>
      <c r="C363" s="628"/>
      <c r="D363" s="659"/>
      <c r="E363" s="553"/>
      <c r="F363" s="656"/>
      <c r="G363" s="252" t="str">
        <f>IF('８-2'!I377&lt;&gt;"",'８-2'!I377,"")</f>
        <v/>
      </c>
      <c r="H363" s="253" t="str">
        <f>IF('８-2'!J377&lt;&gt;"",'８-2'!J377,"")</f>
        <v/>
      </c>
      <c r="I363" s="243" t="str">
        <f>IF('８-2'!K377&lt;&gt;"",'８-2'!K377,"")</f>
        <v/>
      </c>
      <c r="J363" s="253" t="str">
        <f>IF('８-2'!L377&lt;&gt;"",'８-2'!L377,"")</f>
        <v/>
      </c>
      <c r="K363" s="243" t="str">
        <f>IF('８-2'!M377&lt;&gt;"",'８-2'!M377,"")</f>
        <v/>
      </c>
    </row>
    <row r="364" spans="1:11" x14ac:dyDescent="0.45">
      <c r="A364" s="106"/>
      <c r="B364" s="662"/>
      <c r="C364" s="628"/>
      <c r="D364" s="659"/>
      <c r="E364" s="553"/>
      <c r="F364" s="656"/>
      <c r="G364" s="252" t="str">
        <f>IF('８-2'!I378&lt;&gt;"",'８-2'!I378,"")</f>
        <v/>
      </c>
      <c r="H364" s="253" t="str">
        <f>IF('８-2'!J378&lt;&gt;"",'８-2'!J378,"")</f>
        <v/>
      </c>
      <c r="I364" s="243" t="str">
        <f>IF('８-2'!K378&lt;&gt;"",'８-2'!K378,"")</f>
        <v/>
      </c>
      <c r="J364" s="253" t="str">
        <f>IF('８-2'!L378&lt;&gt;"",'８-2'!L378,"")</f>
        <v/>
      </c>
      <c r="K364" s="243" t="str">
        <f>IF('８-2'!M378&lt;&gt;"",'８-2'!M378,"")</f>
        <v/>
      </c>
    </row>
    <row r="365" spans="1:11" x14ac:dyDescent="0.45">
      <c r="A365" s="106"/>
      <c r="B365" s="662"/>
      <c r="C365" s="628"/>
      <c r="D365" s="659"/>
      <c r="E365" s="553"/>
      <c r="F365" s="656"/>
      <c r="G365" s="252" t="str">
        <f>IF('８-2'!I379&lt;&gt;"",'８-2'!I379,"")</f>
        <v/>
      </c>
      <c r="H365" s="253" t="str">
        <f>IF('８-2'!J379&lt;&gt;"",'８-2'!J379,"")</f>
        <v/>
      </c>
      <c r="I365" s="243" t="str">
        <f>IF('８-2'!K379&lt;&gt;"",'８-2'!K379,"")</f>
        <v/>
      </c>
      <c r="J365" s="253" t="str">
        <f>IF('８-2'!L379&lt;&gt;"",'８-2'!L379,"")</f>
        <v/>
      </c>
      <c r="K365" s="243" t="str">
        <f>IF('８-2'!M379&lt;&gt;"",'８-2'!M379,"")</f>
        <v/>
      </c>
    </row>
    <row r="366" spans="1:11" x14ac:dyDescent="0.45">
      <c r="A366" s="106"/>
      <c r="B366" s="662"/>
      <c r="C366" s="628"/>
      <c r="D366" s="659"/>
      <c r="E366" s="553"/>
      <c r="F366" s="656"/>
      <c r="G366" s="252" t="str">
        <f>IF('８-2'!I380&lt;&gt;"",'８-2'!I380,"")</f>
        <v/>
      </c>
      <c r="H366" s="253" t="str">
        <f>IF('８-2'!J380&lt;&gt;"",'８-2'!J380,"")</f>
        <v/>
      </c>
      <c r="I366" s="243" t="str">
        <f>IF('８-2'!K380&lt;&gt;"",'８-2'!K380,"")</f>
        <v/>
      </c>
      <c r="J366" s="253" t="str">
        <f>IF('８-2'!L380&lt;&gt;"",'８-2'!L380,"")</f>
        <v/>
      </c>
      <c r="K366" s="243" t="str">
        <f>IF('８-2'!M380&lt;&gt;"",'８-2'!M380,"")</f>
        <v/>
      </c>
    </row>
    <row r="367" spans="1:11" x14ac:dyDescent="0.45">
      <c r="A367" s="106"/>
      <c r="B367" s="662"/>
      <c r="C367" s="628"/>
      <c r="D367" s="659"/>
      <c r="E367" s="553"/>
      <c r="F367" s="656"/>
      <c r="G367" s="252" t="str">
        <f>IF('８-2'!I381&lt;&gt;"",'８-2'!I381,"")</f>
        <v/>
      </c>
      <c r="H367" s="253" t="str">
        <f>IF('８-2'!J381&lt;&gt;"",'８-2'!J381,"")</f>
        <v/>
      </c>
      <c r="I367" s="243" t="str">
        <f>IF('８-2'!K381&lt;&gt;"",'８-2'!K381,"")</f>
        <v/>
      </c>
      <c r="J367" s="253" t="str">
        <f>IF('８-2'!L381&lt;&gt;"",'８-2'!L381,"")</f>
        <v/>
      </c>
      <c r="K367" s="243" t="str">
        <f>IF('８-2'!M381&lt;&gt;"",'８-2'!M381,"")</f>
        <v/>
      </c>
    </row>
    <row r="368" spans="1:11" x14ac:dyDescent="0.45">
      <c r="A368" s="106"/>
      <c r="B368" s="662"/>
      <c r="C368" s="628"/>
      <c r="D368" s="659"/>
      <c r="E368" s="553"/>
      <c r="F368" s="656"/>
      <c r="G368" s="252" t="str">
        <f>IF('８-2'!I382&lt;&gt;"",'８-2'!I382,"")</f>
        <v/>
      </c>
      <c r="H368" s="253" t="str">
        <f>IF('８-2'!J382&lt;&gt;"",'８-2'!J382,"")</f>
        <v/>
      </c>
      <c r="I368" s="243" t="str">
        <f>IF('８-2'!K382&lt;&gt;"",'８-2'!K382,"")</f>
        <v/>
      </c>
      <c r="J368" s="253" t="str">
        <f>IF('８-2'!L382&lt;&gt;"",'８-2'!L382,"")</f>
        <v/>
      </c>
      <c r="K368" s="243" t="str">
        <f>IF('８-2'!M382&lt;&gt;"",'８-2'!M382,"")</f>
        <v/>
      </c>
    </row>
    <row r="369" spans="1:11" x14ac:dyDescent="0.45">
      <c r="A369" s="106"/>
      <c r="B369" s="662"/>
      <c r="C369" s="628"/>
      <c r="D369" s="659"/>
      <c r="E369" s="553"/>
      <c r="F369" s="656"/>
      <c r="G369" s="252" t="str">
        <f>IF('８-2'!I383&lt;&gt;"",'８-2'!I383,"")</f>
        <v/>
      </c>
      <c r="H369" s="253" t="str">
        <f>IF('８-2'!J383&lt;&gt;"",'８-2'!J383,"")</f>
        <v/>
      </c>
      <c r="I369" s="243" t="str">
        <f>IF('８-2'!K383&lt;&gt;"",'８-2'!K383,"")</f>
        <v/>
      </c>
      <c r="J369" s="253" t="str">
        <f>IF('８-2'!L383&lt;&gt;"",'８-2'!L383,"")</f>
        <v/>
      </c>
      <c r="K369" s="243" t="str">
        <f>IF('８-2'!M383&lt;&gt;"",'８-2'!M383,"")</f>
        <v/>
      </c>
    </row>
    <row r="370" spans="1:11" x14ac:dyDescent="0.45">
      <c r="A370" s="106"/>
      <c r="B370" s="662"/>
      <c r="C370" s="628"/>
      <c r="D370" s="659"/>
      <c r="E370" s="553"/>
      <c r="F370" s="656"/>
      <c r="G370" s="252" t="str">
        <f>IF('８-2'!I384&lt;&gt;"",'８-2'!I384,"")</f>
        <v/>
      </c>
      <c r="H370" s="253" t="str">
        <f>IF('８-2'!J384&lt;&gt;"",'８-2'!J384,"")</f>
        <v/>
      </c>
      <c r="I370" s="243" t="str">
        <f>IF('８-2'!K384&lt;&gt;"",'８-2'!K384,"")</f>
        <v/>
      </c>
      <c r="J370" s="253" t="str">
        <f>IF('８-2'!L384&lt;&gt;"",'８-2'!L384,"")</f>
        <v/>
      </c>
      <c r="K370" s="243" t="str">
        <f>IF('８-2'!M384&lt;&gt;"",'８-2'!M384,"")</f>
        <v/>
      </c>
    </row>
    <row r="371" spans="1:11" x14ac:dyDescent="0.45">
      <c r="A371" s="106"/>
      <c r="B371" s="662"/>
      <c r="C371" s="628"/>
      <c r="D371" s="659"/>
      <c r="E371" s="553"/>
      <c r="F371" s="656"/>
      <c r="G371" s="252" t="str">
        <f>IF('８-2'!I385&lt;&gt;"",'８-2'!I385,"")</f>
        <v/>
      </c>
      <c r="H371" s="253" t="str">
        <f>IF('８-2'!J385&lt;&gt;"",'８-2'!J385,"")</f>
        <v/>
      </c>
      <c r="I371" s="243" t="str">
        <f>IF('８-2'!K385&lt;&gt;"",'８-2'!K385,"")</f>
        <v/>
      </c>
      <c r="J371" s="253" t="str">
        <f>IF('８-2'!L385&lt;&gt;"",'８-2'!L385,"")</f>
        <v/>
      </c>
      <c r="K371" s="243" t="str">
        <f>IF('８-2'!M385&lt;&gt;"",'８-2'!M385,"")</f>
        <v/>
      </c>
    </row>
    <row r="372" spans="1:11" x14ac:dyDescent="0.45">
      <c r="A372" s="106"/>
      <c r="B372" s="662"/>
      <c r="C372" s="628"/>
      <c r="D372" s="659"/>
      <c r="E372" s="553"/>
      <c r="F372" s="656"/>
      <c r="G372" s="252" t="str">
        <f>IF('８-2'!I386&lt;&gt;"",'８-2'!I386,"")</f>
        <v/>
      </c>
      <c r="H372" s="253" t="str">
        <f>IF('８-2'!J386&lt;&gt;"",'８-2'!J386,"")</f>
        <v/>
      </c>
      <c r="I372" s="243" t="str">
        <f>IF('８-2'!K386&lt;&gt;"",'８-2'!K386,"")</f>
        <v/>
      </c>
      <c r="J372" s="253" t="str">
        <f>IF('８-2'!L386&lt;&gt;"",'８-2'!L386,"")</f>
        <v/>
      </c>
      <c r="K372" s="243" t="str">
        <f>IF('８-2'!M386&lt;&gt;"",'８-2'!M386,"")</f>
        <v/>
      </c>
    </row>
    <row r="373" spans="1:11" x14ac:dyDescent="0.45">
      <c r="A373" s="106"/>
      <c r="B373" s="662"/>
      <c r="C373" s="628"/>
      <c r="D373" s="659"/>
      <c r="E373" s="553"/>
      <c r="F373" s="656"/>
      <c r="G373" s="252" t="str">
        <f>IF('８-2'!I387&lt;&gt;"",'８-2'!I387,"")</f>
        <v/>
      </c>
      <c r="H373" s="253" t="str">
        <f>IF('８-2'!J387&lt;&gt;"",'８-2'!J387,"")</f>
        <v/>
      </c>
      <c r="I373" s="243" t="str">
        <f>IF('８-2'!K387&lt;&gt;"",'８-2'!K387,"")</f>
        <v/>
      </c>
      <c r="J373" s="253" t="str">
        <f>IF('８-2'!L387&lt;&gt;"",'８-2'!L387,"")</f>
        <v/>
      </c>
      <c r="K373" s="243" t="str">
        <f>IF('８-2'!M387&lt;&gt;"",'８-2'!M387,"")</f>
        <v/>
      </c>
    </row>
    <row r="374" spans="1:11" x14ac:dyDescent="0.45">
      <c r="A374" s="106"/>
      <c r="B374" s="662"/>
      <c r="C374" s="628"/>
      <c r="D374" s="659"/>
      <c r="E374" s="553"/>
      <c r="F374" s="656"/>
      <c r="G374" s="252" t="str">
        <f>IF('８-2'!I388&lt;&gt;"",'８-2'!I388,"")</f>
        <v/>
      </c>
      <c r="H374" s="253" t="str">
        <f>IF('８-2'!J388&lt;&gt;"",'８-2'!J388,"")</f>
        <v/>
      </c>
      <c r="I374" s="243" t="str">
        <f>IF('８-2'!K388&lt;&gt;"",'８-2'!K388,"")</f>
        <v/>
      </c>
      <c r="J374" s="253" t="str">
        <f>IF('８-2'!L388&lt;&gt;"",'８-2'!L388,"")</f>
        <v/>
      </c>
      <c r="K374" s="243" t="str">
        <f>IF('８-2'!M388&lt;&gt;"",'８-2'!M388,"")</f>
        <v/>
      </c>
    </row>
    <row r="375" spans="1:11" x14ac:dyDescent="0.45">
      <c r="A375" s="106"/>
      <c r="B375" s="662"/>
      <c r="C375" s="628"/>
      <c r="D375" s="659"/>
      <c r="E375" s="553"/>
      <c r="F375" s="656"/>
      <c r="G375" s="252" t="str">
        <f>IF('８-2'!I389&lt;&gt;"",'８-2'!I389,"")</f>
        <v/>
      </c>
      <c r="H375" s="253" t="str">
        <f>IF('８-2'!J389&lt;&gt;"",'８-2'!J389,"")</f>
        <v/>
      </c>
      <c r="I375" s="243" t="str">
        <f>IF('８-2'!K389&lt;&gt;"",'８-2'!K389,"")</f>
        <v/>
      </c>
      <c r="J375" s="253" t="str">
        <f>IF('８-2'!L389&lt;&gt;"",'８-2'!L389,"")</f>
        <v/>
      </c>
      <c r="K375" s="243" t="str">
        <f>IF('８-2'!M389&lt;&gt;"",'８-2'!M389,"")</f>
        <v/>
      </c>
    </row>
    <row r="376" spans="1:11" x14ac:dyDescent="0.45">
      <c r="A376" s="106"/>
      <c r="B376" s="662"/>
      <c r="C376" s="628"/>
      <c r="D376" s="659"/>
      <c r="E376" s="553"/>
      <c r="F376" s="656"/>
      <c r="G376" s="252" t="str">
        <f>IF('８-2'!I390&lt;&gt;"",'８-2'!I390,"")</f>
        <v/>
      </c>
      <c r="H376" s="253" t="str">
        <f>IF('８-2'!J390&lt;&gt;"",'８-2'!J390,"")</f>
        <v/>
      </c>
      <c r="I376" s="243" t="str">
        <f>IF('８-2'!K390&lt;&gt;"",'８-2'!K390,"")</f>
        <v/>
      </c>
      <c r="J376" s="253" t="str">
        <f>IF('８-2'!L390&lt;&gt;"",'８-2'!L390,"")</f>
        <v/>
      </c>
      <c r="K376" s="243" t="str">
        <f>IF('８-2'!M390&lt;&gt;"",'８-2'!M390,"")</f>
        <v/>
      </c>
    </row>
    <row r="377" spans="1:11" x14ac:dyDescent="0.45">
      <c r="A377" s="106"/>
      <c r="B377" s="662"/>
      <c r="C377" s="628"/>
      <c r="D377" s="659"/>
      <c r="E377" s="553"/>
      <c r="F377" s="656"/>
      <c r="G377" s="252" t="str">
        <f>IF('８-2'!I391&lt;&gt;"",'８-2'!I391,"")</f>
        <v/>
      </c>
      <c r="H377" s="253" t="str">
        <f>IF('８-2'!J391&lt;&gt;"",'８-2'!J391,"")</f>
        <v/>
      </c>
      <c r="I377" s="243" t="str">
        <f>IF('８-2'!K391&lt;&gt;"",'８-2'!K391,"")</f>
        <v/>
      </c>
      <c r="J377" s="253" t="str">
        <f>IF('８-2'!L391&lt;&gt;"",'８-2'!L391,"")</f>
        <v/>
      </c>
      <c r="K377" s="243" t="str">
        <f>IF('８-2'!M391&lt;&gt;"",'８-2'!M391,"")</f>
        <v/>
      </c>
    </row>
    <row r="378" spans="1:11" x14ac:dyDescent="0.45">
      <c r="A378" s="106"/>
      <c r="B378" s="662"/>
      <c r="C378" s="628"/>
      <c r="D378" s="659"/>
      <c r="E378" s="553"/>
      <c r="F378" s="656"/>
      <c r="G378" s="252" t="str">
        <f>IF('８-2'!I392&lt;&gt;"",'８-2'!I392,"")</f>
        <v/>
      </c>
      <c r="H378" s="253" t="str">
        <f>IF('８-2'!J392&lt;&gt;"",'８-2'!J392,"")</f>
        <v/>
      </c>
      <c r="I378" s="243" t="str">
        <f>IF('８-2'!K392&lt;&gt;"",'８-2'!K392,"")</f>
        <v/>
      </c>
      <c r="J378" s="253" t="str">
        <f>IF('８-2'!L392&lt;&gt;"",'８-2'!L392,"")</f>
        <v/>
      </c>
      <c r="K378" s="243" t="str">
        <f>IF('８-2'!M392&lt;&gt;"",'８-2'!M392,"")</f>
        <v/>
      </c>
    </row>
    <row r="379" spans="1:11" x14ac:dyDescent="0.45">
      <c r="A379" s="106"/>
      <c r="B379" s="662"/>
      <c r="C379" s="628"/>
      <c r="D379" s="659"/>
      <c r="E379" s="553"/>
      <c r="F379" s="656"/>
      <c r="G379" s="252" t="str">
        <f>IF('８-2'!I393&lt;&gt;"",'８-2'!I393,"")</f>
        <v/>
      </c>
      <c r="H379" s="253" t="str">
        <f>IF('８-2'!J393&lt;&gt;"",'８-2'!J393,"")</f>
        <v/>
      </c>
      <c r="I379" s="243" t="str">
        <f>IF('８-2'!K393&lt;&gt;"",'８-2'!K393,"")</f>
        <v/>
      </c>
      <c r="J379" s="253" t="str">
        <f>IF('８-2'!L393&lt;&gt;"",'８-2'!L393,"")</f>
        <v/>
      </c>
      <c r="K379" s="243" t="str">
        <f>IF('８-2'!M393&lt;&gt;"",'８-2'!M393,"")</f>
        <v/>
      </c>
    </row>
    <row r="380" spans="1:11" x14ac:dyDescent="0.45">
      <c r="A380" s="106"/>
      <c r="B380" s="662"/>
      <c r="C380" s="628"/>
      <c r="D380" s="659"/>
      <c r="E380" s="553"/>
      <c r="F380" s="656"/>
      <c r="G380" s="252" t="str">
        <f>IF('８-2'!I394&lt;&gt;"",'８-2'!I394,"")</f>
        <v/>
      </c>
      <c r="H380" s="253" t="str">
        <f>IF('８-2'!J394&lt;&gt;"",'８-2'!J394,"")</f>
        <v/>
      </c>
      <c r="I380" s="243" t="str">
        <f>IF('８-2'!K394&lt;&gt;"",'８-2'!K394,"")</f>
        <v/>
      </c>
      <c r="J380" s="253" t="str">
        <f>IF('８-2'!L394&lt;&gt;"",'８-2'!L394,"")</f>
        <v/>
      </c>
      <c r="K380" s="243" t="str">
        <f>IF('８-2'!M394&lt;&gt;"",'８-2'!M394,"")</f>
        <v/>
      </c>
    </row>
    <row r="381" spans="1:11" x14ac:dyDescent="0.45">
      <c r="A381" s="106"/>
      <c r="B381" s="662"/>
      <c r="C381" s="628"/>
      <c r="D381" s="659"/>
      <c r="E381" s="553"/>
      <c r="F381" s="656"/>
      <c r="G381" s="252" t="str">
        <f>IF('８-2'!I395&lt;&gt;"",'８-2'!I395,"")</f>
        <v/>
      </c>
      <c r="H381" s="253" t="str">
        <f>IF('８-2'!J395&lt;&gt;"",'８-2'!J395,"")</f>
        <v/>
      </c>
      <c r="I381" s="243" t="str">
        <f>IF('８-2'!K395&lt;&gt;"",'８-2'!K395,"")</f>
        <v/>
      </c>
      <c r="J381" s="253" t="str">
        <f>IF('８-2'!L395&lt;&gt;"",'８-2'!L395,"")</f>
        <v/>
      </c>
      <c r="K381" s="243" t="str">
        <f>IF('８-2'!M395&lt;&gt;"",'８-2'!M395,"")</f>
        <v/>
      </c>
    </row>
    <row r="382" spans="1:11" x14ac:dyDescent="0.45">
      <c r="A382" s="106"/>
      <c r="B382" s="662"/>
      <c r="C382" s="628"/>
      <c r="D382" s="659"/>
      <c r="E382" s="553"/>
      <c r="F382" s="656"/>
      <c r="G382" s="252" t="str">
        <f>IF('８-2'!I396&lt;&gt;"",'８-2'!I396,"")</f>
        <v/>
      </c>
      <c r="H382" s="253" t="str">
        <f>IF('８-2'!J396&lt;&gt;"",'８-2'!J396,"")</f>
        <v/>
      </c>
      <c r="I382" s="243" t="str">
        <f>IF('８-2'!K396&lt;&gt;"",'８-2'!K396,"")</f>
        <v/>
      </c>
      <c r="J382" s="253" t="str">
        <f>IF('８-2'!L396&lt;&gt;"",'８-2'!L396,"")</f>
        <v/>
      </c>
      <c r="K382" s="243" t="str">
        <f>IF('８-2'!M396&lt;&gt;"",'８-2'!M396,"")</f>
        <v/>
      </c>
    </row>
    <row r="383" spans="1:11" x14ac:dyDescent="0.45">
      <c r="A383" s="106"/>
      <c r="B383" s="662"/>
      <c r="C383" s="628"/>
      <c r="D383" s="659"/>
      <c r="E383" s="553"/>
      <c r="F383" s="656"/>
      <c r="G383" s="252" t="str">
        <f>IF('８-2'!I397&lt;&gt;"",'８-2'!I397,"")</f>
        <v/>
      </c>
      <c r="H383" s="253" t="str">
        <f>IF('８-2'!J397&lt;&gt;"",'８-2'!J397,"")</f>
        <v/>
      </c>
      <c r="I383" s="243" t="str">
        <f>IF('８-2'!K397&lt;&gt;"",'８-2'!K397,"")</f>
        <v/>
      </c>
      <c r="J383" s="253" t="str">
        <f>IF('８-2'!L397&lt;&gt;"",'８-2'!L397,"")</f>
        <v/>
      </c>
      <c r="K383" s="243" t="str">
        <f>IF('８-2'!M397&lt;&gt;"",'８-2'!M397,"")</f>
        <v/>
      </c>
    </row>
    <row r="384" spans="1:11" x14ac:dyDescent="0.45">
      <c r="A384" s="106"/>
      <c r="B384" s="662"/>
      <c r="C384" s="628"/>
      <c r="D384" s="659"/>
      <c r="E384" s="553"/>
      <c r="F384" s="656"/>
      <c r="G384" s="252" t="str">
        <f>IF('８-2'!I398&lt;&gt;"",'８-2'!I398,"")</f>
        <v/>
      </c>
      <c r="H384" s="253" t="str">
        <f>IF('８-2'!J398&lt;&gt;"",'８-2'!J398,"")</f>
        <v/>
      </c>
      <c r="I384" s="243" t="str">
        <f>IF('８-2'!K398&lt;&gt;"",'８-2'!K398,"")</f>
        <v/>
      </c>
      <c r="J384" s="253" t="str">
        <f>IF('８-2'!L398&lt;&gt;"",'８-2'!L398,"")</f>
        <v/>
      </c>
      <c r="K384" s="243" t="str">
        <f>IF('８-2'!M398&lt;&gt;"",'８-2'!M398,"")</f>
        <v/>
      </c>
    </row>
    <row r="385" spans="1:11" x14ac:dyDescent="0.45">
      <c r="A385" s="106"/>
      <c r="B385" s="662"/>
      <c r="C385" s="628"/>
      <c r="D385" s="659"/>
      <c r="E385" s="553"/>
      <c r="F385" s="656"/>
      <c r="G385" s="252" t="str">
        <f>IF('８-2'!I399&lt;&gt;"",'８-2'!I399,"")</f>
        <v/>
      </c>
      <c r="H385" s="253" t="str">
        <f>IF('８-2'!J399&lt;&gt;"",'８-2'!J399,"")</f>
        <v/>
      </c>
      <c r="I385" s="243" t="str">
        <f>IF('８-2'!K399&lt;&gt;"",'８-2'!K399,"")</f>
        <v/>
      </c>
      <c r="J385" s="253" t="str">
        <f>IF('８-2'!L399&lt;&gt;"",'８-2'!L399,"")</f>
        <v/>
      </c>
      <c r="K385" s="243" t="str">
        <f>IF('８-2'!M399&lt;&gt;"",'８-2'!M399,"")</f>
        <v/>
      </c>
    </row>
    <row r="386" spans="1:11" x14ac:dyDescent="0.45">
      <c r="A386" s="106"/>
      <c r="B386" s="662"/>
      <c r="C386" s="628"/>
      <c r="D386" s="659"/>
      <c r="E386" s="553"/>
      <c r="F386" s="656"/>
      <c r="G386" s="252" t="str">
        <f>IF('８-2'!I400&lt;&gt;"",'８-2'!I400,"")</f>
        <v/>
      </c>
      <c r="H386" s="253" t="str">
        <f>IF('８-2'!J400&lt;&gt;"",'８-2'!J400,"")</f>
        <v/>
      </c>
      <c r="I386" s="243" t="str">
        <f>IF('８-2'!K400&lt;&gt;"",'８-2'!K400,"")</f>
        <v/>
      </c>
      <c r="J386" s="253" t="str">
        <f>IF('８-2'!L400&lt;&gt;"",'８-2'!L400,"")</f>
        <v/>
      </c>
      <c r="K386" s="243" t="str">
        <f>IF('８-2'!M400&lt;&gt;"",'８-2'!M400,"")</f>
        <v/>
      </c>
    </row>
    <row r="387" spans="1:11" x14ac:dyDescent="0.45">
      <c r="A387" s="106"/>
      <c r="B387" s="662"/>
      <c r="C387" s="628"/>
      <c r="D387" s="659"/>
      <c r="E387" s="553"/>
      <c r="F387" s="656"/>
      <c r="G387" s="252" t="str">
        <f>IF('８-2'!I401&lt;&gt;"",'８-2'!I401,"")</f>
        <v/>
      </c>
      <c r="H387" s="253" t="str">
        <f>IF('８-2'!J401&lt;&gt;"",'８-2'!J401,"")</f>
        <v/>
      </c>
      <c r="I387" s="243" t="str">
        <f>IF('８-2'!K401&lt;&gt;"",'８-2'!K401,"")</f>
        <v/>
      </c>
      <c r="J387" s="253" t="str">
        <f>IF('８-2'!L401&lt;&gt;"",'８-2'!L401,"")</f>
        <v/>
      </c>
      <c r="K387" s="243" t="str">
        <f>IF('８-2'!M401&lt;&gt;"",'８-2'!M401,"")</f>
        <v/>
      </c>
    </row>
    <row r="388" spans="1:11" ht="15.6" thickBot="1" x14ac:dyDescent="0.5">
      <c r="A388" s="106"/>
      <c r="B388" s="590"/>
      <c r="C388" s="629"/>
      <c r="D388" s="660"/>
      <c r="E388" s="554"/>
      <c r="F388" s="657"/>
      <c r="G388" s="254" t="str">
        <f>IF('８-2'!I402&lt;&gt;"",'８-2'!I402,"")</f>
        <v/>
      </c>
      <c r="H388" s="255" t="str">
        <f>IF('８-2'!J402&lt;&gt;"",'８-2'!J402,"")</f>
        <v/>
      </c>
      <c r="I388" s="247" t="str">
        <f>IF('８-2'!K402&lt;&gt;"",'８-2'!K402,"")</f>
        <v/>
      </c>
      <c r="J388" s="255" t="str">
        <f>IF('８-2'!L402&lt;&gt;"",'８-2'!L402,"")</f>
        <v/>
      </c>
      <c r="K388" s="247" t="str">
        <f>IF('８-2'!M402&lt;&gt;"",'８-2'!M402,"")</f>
        <v/>
      </c>
    </row>
    <row r="389" spans="1:11" x14ac:dyDescent="0.45">
      <c r="A389" s="106"/>
      <c r="B389" s="661" t="str">
        <f>IF(C389&lt;&gt;"",12,"")</f>
        <v/>
      </c>
      <c r="C389" s="627" t="str">
        <f>IF('1'!D24&lt;&gt;"",'1'!D24,"")</f>
        <v/>
      </c>
      <c r="D389" s="658" t="str">
        <f>IF('3'!G73="[選択]","","【A】"&amp;'3'!G73&amp;"（"&amp;'3'!H74&amp;"）"&amp;CHAR(10))&amp;IF('3'!I73="[選択]","","【B】"&amp;'3'!I73&amp;"（"&amp;'3'!J74&amp;"）"&amp;CHAR(10))&amp;IF('3'!K73="実施済","【C】"&amp;'3'!K73&amp;"（"&amp;'3'!L74&amp;"）"&amp;CHAR(10),"")&amp;IF('3'!M73="実施済","【D】"&amp;'3'!M73&amp;"（"&amp;'3'!N74&amp;"）"&amp;CHAR(10),"")</f>
        <v/>
      </c>
      <c r="E389" s="552" t="str">
        <f>IF('4'!G74="[選択]","","【a】"&amp;'4'!G74&amp;"（"&amp;'4'!H75&amp;"）"&amp;CHAR(10))&amp;IF('4'!I74="[選択]","","【b】"&amp;'4'!I74&amp;"（"&amp;'4'!J75&amp;"）"&amp;CHAR(10))&amp;IF('4'!K74="[選択]","","【c】"&amp;'4'!K74&amp;"（"&amp;'4'!L75&amp;"）"&amp;CHAR(10))&amp;IF('4'!M74="[選択]","","【d】"&amp;'4'!M74&amp;"（"&amp;'4'!N75&amp;"）"&amp;CHAR(10))&amp;IF('4'!O74="[選択]","","【e】"&amp;'4'!O74&amp;"（"&amp;'4'!P75&amp;"）"&amp;CHAR(10))&amp;IF('4'!Q74="[選択]","","【f】"&amp;'4'!Q74&amp;"（"&amp;'4'!R75&amp;"）"&amp;CHAR(10))&amp;IF('4'!S74="[選択]","","【g】"&amp;'4'!S74&amp;"（"&amp;'4'!T75&amp;"）"&amp;CHAR(10))&amp;IF('4'!U74="[選択]","","【h】"&amp;'4'!U74&amp;"（"&amp;'4'!V75&amp;"）")</f>
        <v/>
      </c>
      <c r="F389" s="655" t="str">
        <f>'4'!X74</f>
        <v>[選択]</v>
      </c>
      <c r="G389" s="250" t="str">
        <f>IF('８-2'!I403&lt;&gt;"",'８-2'!I403,"")</f>
        <v/>
      </c>
      <c r="H389" s="251" t="str">
        <f>IF('８-2'!J403&lt;&gt;"",'８-2'!J403,"")</f>
        <v/>
      </c>
      <c r="I389" s="236" t="str">
        <f>IF('８-2'!K403&lt;&gt;"",'８-2'!K403,"")</f>
        <v/>
      </c>
      <c r="J389" s="251" t="str">
        <f>IF('８-2'!L403&lt;&gt;"",'８-2'!L403,"")</f>
        <v/>
      </c>
      <c r="K389" s="236" t="str">
        <f>IF('８-2'!M403&lt;&gt;"",'８-2'!M403,"")</f>
        <v/>
      </c>
    </row>
    <row r="390" spans="1:11" x14ac:dyDescent="0.45">
      <c r="A390" s="106"/>
      <c r="B390" s="662"/>
      <c r="C390" s="628"/>
      <c r="D390" s="659"/>
      <c r="E390" s="553"/>
      <c r="F390" s="656"/>
      <c r="G390" s="252" t="str">
        <f>IF('８-2'!I404&lt;&gt;"",'８-2'!I404,"")</f>
        <v/>
      </c>
      <c r="H390" s="253" t="str">
        <f>IF('８-2'!J404&lt;&gt;"",'８-2'!J404,"")</f>
        <v/>
      </c>
      <c r="I390" s="243" t="str">
        <f>IF('８-2'!K404&lt;&gt;"",'８-2'!K404,"")</f>
        <v/>
      </c>
      <c r="J390" s="253" t="str">
        <f>IF('８-2'!L404&lt;&gt;"",'８-2'!L404,"")</f>
        <v/>
      </c>
      <c r="K390" s="243" t="str">
        <f>IF('８-2'!M404&lt;&gt;"",'８-2'!M404,"")</f>
        <v/>
      </c>
    </row>
    <row r="391" spans="1:11" x14ac:dyDescent="0.45">
      <c r="A391" s="106"/>
      <c r="B391" s="662"/>
      <c r="C391" s="628"/>
      <c r="D391" s="659"/>
      <c r="E391" s="553"/>
      <c r="F391" s="656"/>
      <c r="G391" s="252" t="str">
        <f>IF('８-2'!I405&lt;&gt;"",'８-2'!I405,"")</f>
        <v/>
      </c>
      <c r="H391" s="253" t="str">
        <f>IF('８-2'!J405&lt;&gt;"",'８-2'!J405,"")</f>
        <v/>
      </c>
      <c r="I391" s="243" t="str">
        <f>IF('８-2'!K405&lt;&gt;"",'８-2'!K405,"")</f>
        <v/>
      </c>
      <c r="J391" s="253" t="str">
        <f>IF('８-2'!L405&lt;&gt;"",'８-2'!L405,"")</f>
        <v/>
      </c>
      <c r="K391" s="243" t="str">
        <f>IF('８-2'!M405&lt;&gt;"",'８-2'!M405,"")</f>
        <v/>
      </c>
    </row>
    <row r="392" spans="1:11" x14ac:dyDescent="0.45">
      <c r="A392" s="106"/>
      <c r="B392" s="662"/>
      <c r="C392" s="628"/>
      <c r="D392" s="659"/>
      <c r="E392" s="553"/>
      <c r="F392" s="656"/>
      <c r="G392" s="252" t="str">
        <f>IF('８-2'!I406&lt;&gt;"",'８-2'!I406,"")</f>
        <v/>
      </c>
      <c r="H392" s="253" t="str">
        <f>IF('８-2'!J406&lt;&gt;"",'８-2'!J406,"")</f>
        <v/>
      </c>
      <c r="I392" s="243" t="str">
        <f>IF('８-2'!K406&lt;&gt;"",'８-2'!K406,"")</f>
        <v/>
      </c>
      <c r="J392" s="253" t="str">
        <f>IF('８-2'!L406&lt;&gt;"",'８-2'!L406,"")</f>
        <v/>
      </c>
      <c r="K392" s="243" t="str">
        <f>IF('８-2'!M406&lt;&gt;"",'８-2'!M406,"")</f>
        <v/>
      </c>
    </row>
    <row r="393" spans="1:11" x14ac:dyDescent="0.45">
      <c r="A393" s="106"/>
      <c r="B393" s="662"/>
      <c r="C393" s="628"/>
      <c r="D393" s="659"/>
      <c r="E393" s="553"/>
      <c r="F393" s="656"/>
      <c r="G393" s="252" t="str">
        <f>IF('８-2'!I407&lt;&gt;"",'８-2'!I407,"")</f>
        <v/>
      </c>
      <c r="H393" s="253" t="str">
        <f>IF('８-2'!J407&lt;&gt;"",'８-2'!J407,"")</f>
        <v/>
      </c>
      <c r="I393" s="243" t="str">
        <f>IF('８-2'!K407&lt;&gt;"",'８-2'!K407,"")</f>
        <v/>
      </c>
      <c r="J393" s="253" t="str">
        <f>IF('８-2'!L407&lt;&gt;"",'８-2'!L407,"")</f>
        <v/>
      </c>
      <c r="K393" s="243" t="str">
        <f>IF('８-2'!M407&lt;&gt;"",'８-2'!M407,"")</f>
        <v/>
      </c>
    </row>
    <row r="394" spans="1:11" x14ac:dyDescent="0.45">
      <c r="A394" s="106"/>
      <c r="B394" s="662"/>
      <c r="C394" s="628"/>
      <c r="D394" s="659"/>
      <c r="E394" s="553"/>
      <c r="F394" s="656"/>
      <c r="G394" s="252" t="str">
        <f>IF('８-2'!I408&lt;&gt;"",'８-2'!I408,"")</f>
        <v/>
      </c>
      <c r="H394" s="253" t="str">
        <f>IF('８-2'!J408&lt;&gt;"",'８-2'!J408,"")</f>
        <v/>
      </c>
      <c r="I394" s="243" t="str">
        <f>IF('８-2'!K408&lt;&gt;"",'８-2'!K408,"")</f>
        <v/>
      </c>
      <c r="J394" s="253" t="str">
        <f>IF('８-2'!L408&lt;&gt;"",'８-2'!L408,"")</f>
        <v/>
      </c>
      <c r="K394" s="243" t="str">
        <f>IF('８-2'!M408&lt;&gt;"",'８-2'!M408,"")</f>
        <v/>
      </c>
    </row>
    <row r="395" spans="1:11" x14ac:dyDescent="0.45">
      <c r="A395" s="106"/>
      <c r="B395" s="662"/>
      <c r="C395" s="628"/>
      <c r="D395" s="659"/>
      <c r="E395" s="553"/>
      <c r="F395" s="656"/>
      <c r="G395" s="252" t="str">
        <f>IF('８-2'!I409&lt;&gt;"",'８-2'!I409,"")</f>
        <v/>
      </c>
      <c r="H395" s="253" t="str">
        <f>IF('８-2'!J409&lt;&gt;"",'８-2'!J409,"")</f>
        <v/>
      </c>
      <c r="I395" s="243" t="str">
        <f>IF('８-2'!K409&lt;&gt;"",'８-2'!K409,"")</f>
        <v/>
      </c>
      <c r="J395" s="253" t="str">
        <f>IF('８-2'!L409&lt;&gt;"",'８-2'!L409,"")</f>
        <v/>
      </c>
      <c r="K395" s="243" t="str">
        <f>IF('８-2'!M409&lt;&gt;"",'８-2'!M409,"")</f>
        <v/>
      </c>
    </row>
    <row r="396" spans="1:11" x14ac:dyDescent="0.45">
      <c r="A396" s="106"/>
      <c r="B396" s="662"/>
      <c r="C396" s="628"/>
      <c r="D396" s="659"/>
      <c r="E396" s="553"/>
      <c r="F396" s="656"/>
      <c r="G396" s="252" t="str">
        <f>IF('８-2'!I410&lt;&gt;"",'８-2'!I410,"")</f>
        <v/>
      </c>
      <c r="H396" s="253" t="str">
        <f>IF('８-2'!J410&lt;&gt;"",'８-2'!J410,"")</f>
        <v/>
      </c>
      <c r="I396" s="243" t="str">
        <f>IF('８-2'!K410&lt;&gt;"",'８-2'!K410,"")</f>
        <v/>
      </c>
      <c r="J396" s="253" t="str">
        <f>IF('８-2'!L410&lt;&gt;"",'８-2'!L410,"")</f>
        <v/>
      </c>
      <c r="K396" s="243" t="str">
        <f>IF('８-2'!M410&lt;&gt;"",'８-2'!M410,"")</f>
        <v/>
      </c>
    </row>
    <row r="397" spans="1:11" x14ac:dyDescent="0.45">
      <c r="A397" s="106"/>
      <c r="B397" s="662"/>
      <c r="C397" s="628"/>
      <c r="D397" s="659"/>
      <c r="E397" s="553"/>
      <c r="F397" s="656"/>
      <c r="G397" s="252" t="str">
        <f>IF('８-2'!I411&lt;&gt;"",'８-2'!I411,"")</f>
        <v/>
      </c>
      <c r="H397" s="253" t="str">
        <f>IF('８-2'!J411&lt;&gt;"",'８-2'!J411,"")</f>
        <v/>
      </c>
      <c r="I397" s="243" t="str">
        <f>IF('８-2'!K411&lt;&gt;"",'８-2'!K411,"")</f>
        <v/>
      </c>
      <c r="J397" s="253" t="str">
        <f>IF('８-2'!L411&lt;&gt;"",'８-2'!L411,"")</f>
        <v/>
      </c>
      <c r="K397" s="243" t="str">
        <f>IF('８-2'!M411&lt;&gt;"",'８-2'!M411,"")</f>
        <v/>
      </c>
    </row>
    <row r="398" spans="1:11" x14ac:dyDescent="0.45">
      <c r="A398" s="106"/>
      <c r="B398" s="662"/>
      <c r="C398" s="628"/>
      <c r="D398" s="659"/>
      <c r="E398" s="553"/>
      <c r="F398" s="656"/>
      <c r="G398" s="252" t="str">
        <f>IF('８-2'!I412&lt;&gt;"",'８-2'!I412,"")</f>
        <v/>
      </c>
      <c r="H398" s="253" t="str">
        <f>IF('８-2'!J412&lt;&gt;"",'８-2'!J412,"")</f>
        <v/>
      </c>
      <c r="I398" s="243" t="str">
        <f>IF('８-2'!K412&lt;&gt;"",'８-2'!K412,"")</f>
        <v/>
      </c>
      <c r="J398" s="253" t="str">
        <f>IF('８-2'!L412&lt;&gt;"",'８-2'!L412,"")</f>
        <v/>
      </c>
      <c r="K398" s="243" t="str">
        <f>IF('８-2'!M412&lt;&gt;"",'８-2'!M412,"")</f>
        <v/>
      </c>
    </row>
    <row r="399" spans="1:11" x14ac:dyDescent="0.45">
      <c r="A399" s="106"/>
      <c r="B399" s="662"/>
      <c r="C399" s="628"/>
      <c r="D399" s="659"/>
      <c r="E399" s="553"/>
      <c r="F399" s="656"/>
      <c r="G399" s="252" t="str">
        <f>IF('８-2'!I413&lt;&gt;"",'８-2'!I413,"")</f>
        <v/>
      </c>
      <c r="H399" s="253" t="str">
        <f>IF('８-2'!J413&lt;&gt;"",'８-2'!J413,"")</f>
        <v/>
      </c>
      <c r="I399" s="243" t="str">
        <f>IF('８-2'!K413&lt;&gt;"",'８-2'!K413,"")</f>
        <v/>
      </c>
      <c r="J399" s="253" t="str">
        <f>IF('８-2'!L413&lt;&gt;"",'８-2'!L413,"")</f>
        <v/>
      </c>
      <c r="K399" s="243" t="str">
        <f>IF('８-2'!M413&lt;&gt;"",'８-2'!M413,"")</f>
        <v/>
      </c>
    </row>
    <row r="400" spans="1:11" x14ac:dyDescent="0.45">
      <c r="A400" s="106"/>
      <c r="B400" s="662"/>
      <c r="C400" s="628"/>
      <c r="D400" s="659"/>
      <c r="E400" s="553"/>
      <c r="F400" s="656"/>
      <c r="G400" s="252" t="str">
        <f>IF('８-2'!I414&lt;&gt;"",'８-2'!I414,"")</f>
        <v/>
      </c>
      <c r="H400" s="253" t="str">
        <f>IF('８-2'!J414&lt;&gt;"",'８-2'!J414,"")</f>
        <v/>
      </c>
      <c r="I400" s="243" t="str">
        <f>IF('８-2'!K414&lt;&gt;"",'８-2'!K414,"")</f>
        <v/>
      </c>
      <c r="J400" s="253" t="str">
        <f>IF('８-2'!L414&lt;&gt;"",'８-2'!L414,"")</f>
        <v/>
      </c>
      <c r="K400" s="243" t="str">
        <f>IF('８-2'!M414&lt;&gt;"",'８-2'!M414,"")</f>
        <v/>
      </c>
    </row>
    <row r="401" spans="1:11" x14ac:dyDescent="0.45">
      <c r="A401" s="106"/>
      <c r="B401" s="662"/>
      <c r="C401" s="628"/>
      <c r="D401" s="659"/>
      <c r="E401" s="553"/>
      <c r="F401" s="656"/>
      <c r="G401" s="252" t="str">
        <f>IF('８-2'!I415&lt;&gt;"",'８-2'!I415,"")</f>
        <v/>
      </c>
      <c r="H401" s="253" t="str">
        <f>IF('８-2'!J415&lt;&gt;"",'８-2'!J415,"")</f>
        <v/>
      </c>
      <c r="I401" s="243" t="str">
        <f>IF('８-2'!K415&lt;&gt;"",'８-2'!K415,"")</f>
        <v/>
      </c>
      <c r="J401" s="253" t="str">
        <f>IF('８-2'!L415&lt;&gt;"",'８-2'!L415,"")</f>
        <v/>
      </c>
      <c r="K401" s="243" t="str">
        <f>IF('８-2'!M415&lt;&gt;"",'８-2'!M415,"")</f>
        <v/>
      </c>
    </row>
    <row r="402" spans="1:11" x14ac:dyDescent="0.45">
      <c r="A402" s="106"/>
      <c r="B402" s="662"/>
      <c r="C402" s="628"/>
      <c r="D402" s="659"/>
      <c r="E402" s="553"/>
      <c r="F402" s="656"/>
      <c r="G402" s="252" t="str">
        <f>IF('８-2'!I416&lt;&gt;"",'８-2'!I416,"")</f>
        <v/>
      </c>
      <c r="H402" s="253" t="str">
        <f>IF('８-2'!J416&lt;&gt;"",'８-2'!J416,"")</f>
        <v/>
      </c>
      <c r="I402" s="243" t="str">
        <f>IF('８-2'!K416&lt;&gt;"",'８-2'!K416,"")</f>
        <v/>
      </c>
      <c r="J402" s="253" t="str">
        <f>IF('８-2'!L416&lt;&gt;"",'８-2'!L416,"")</f>
        <v/>
      </c>
      <c r="K402" s="243" t="str">
        <f>IF('８-2'!M416&lt;&gt;"",'８-2'!M416,"")</f>
        <v/>
      </c>
    </row>
    <row r="403" spans="1:11" x14ac:dyDescent="0.45">
      <c r="A403" s="106"/>
      <c r="B403" s="662"/>
      <c r="C403" s="628"/>
      <c r="D403" s="659"/>
      <c r="E403" s="553"/>
      <c r="F403" s="656"/>
      <c r="G403" s="252" t="str">
        <f>IF('８-2'!I417&lt;&gt;"",'８-2'!I417,"")</f>
        <v/>
      </c>
      <c r="H403" s="253" t="str">
        <f>IF('８-2'!J417&lt;&gt;"",'８-2'!J417,"")</f>
        <v/>
      </c>
      <c r="I403" s="243" t="str">
        <f>IF('８-2'!K417&lt;&gt;"",'８-2'!K417,"")</f>
        <v/>
      </c>
      <c r="J403" s="253" t="str">
        <f>IF('８-2'!L417&lt;&gt;"",'８-2'!L417,"")</f>
        <v/>
      </c>
      <c r="K403" s="243" t="str">
        <f>IF('８-2'!M417&lt;&gt;"",'８-2'!M417,"")</f>
        <v/>
      </c>
    </row>
    <row r="404" spans="1:11" x14ac:dyDescent="0.45">
      <c r="A404" s="106"/>
      <c r="B404" s="662"/>
      <c r="C404" s="628"/>
      <c r="D404" s="659"/>
      <c r="E404" s="553"/>
      <c r="F404" s="656"/>
      <c r="G404" s="252" t="str">
        <f>IF('８-2'!I418&lt;&gt;"",'８-2'!I418,"")</f>
        <v/>
      </c>
      <c r="H404" s="253" t="str">
        <f>IF('８-2'!J418&lt;&gt;"",'８-2'!J418,"")</f>
        <v/>
      </c>
      <c r="I404" s="243" t="str">
        <f>IF('８-2'!K418&lt;&gt;"",'８-2'!K418,"")</f>
        <v/>
      </c>
      <c r="J404" s="253" t="str">
        <f>IF('８-2'!L418&lt;&gt;"",'８-2'!L418,"")</f>
        <v/>
      </c>
      <c r="K404" s="243" t="str">
        <f>IF('８-2'!M418&lt;&gt;"",'８-2'!M418,"")</f>
        <v/>
      </c>
    </row>
    <row r="405" spans="1:11" x14ac:dyDescent="0.45">
      <c r="A405" s="106"/>
      <c r="B405" s="662"/>
      <c r="C405" s="628"/>
      <c r="D405" s="659"/>
      <c r="E405" s="553"/>
      <c r="F405" s="656"/>
      <c r="G405" s="252" t="str">
        <f>IF('８-2'!I419&lt;&gt;"",'８-2'!I419,"")</f>
        <v/>
      </c>
      <c r="H405" s="253" t="str">
        <f>IF('８-2'!J419&lt;&gt;"",'８-2'!J419,"")</f>
        <v/>
      </c>
      <c r="I405" s="243" t="str">
        <f>IF('８-2'!K419&lt;&gt;"",'８-2'!K419,"")</f>
        <v/>
      </c>
      <c r="J405" s="253" t="str">
        <f>IF('８-2'!L419&lt;&gt;"",'８-2'!L419,"")</f>
        <v/>
      </c>
      <c r="K405" s="243" t="str">
        <f>IF('８-2'!M419&lt;&gt;"",'８-2'!M419,"")</f>
        <v/>
      </c>
    </row>
    <row r="406" spans="1:11" x14ac:dyDescent="0.45">
      <c r="A406" s="106"/>
      <c r="B406" s="662"/>
      <c r="C406" s="628"/>
      <c r="D406" s="659"/>
      <c r="E406" s="553"/>
      <c r="F406" s="656"/>
      <c r="G406" s="252" t="str">
        <f>IF('８-2'!I420&lt;&gt;"",'８-2'!I420,"")</f>
        <v/>
      </c>
      <c r="H406" s="253" t="str">
        <f>IF('８-2'!J420&lt;&gt;"",'８-2'!J420,"")</f>
        <v/>
      </c>
      <c r="I406" s="243" t="str">
        <f>IF('８-2'!K420&lt;&gt;"",'８-2'!K420,"")</f>
        <v/>
      </c>
      <c r="J406" s="253" t="str">
        <f>IF('８-2'!L420&lt;&gt;"",'８-2'!L420,"")</f>
        <v/>
      </c>
      <c r="K406" s="243" t="str">
        <f>IF('８-2'!M420&lt;&gt;"",'８-2'!M420,"")</f>
        <v/>
      </c>
    </row>
    <row r="407" spans="1:11" x14ac:dyDescent="0.45">
      <c r="A407" s="106"/>
      <c r="B407" s="662"/>
      <c r="C407" s="628"/>
      <c r="D407" s="659"/>
      <c r="E407" s="553"/>
      <c r="F407" s="656"/>
      <c r="G407" s="252" t="str">
        <f>IF('８-2'!I421&lt;&gt;"",'８-2'!I421,"")</f>
        <v/>
      </c>
      <c r="H407" s="253" t="str">
        <f>IF('８-2'!J421&lt;&gt;"",'８-2'!J421,"")</f>
        <v/>
      </c>
      <c r="I407" s="243" t="str">
        <f>IF('８-2'!K421&lt;&gt;"",'８-2'!K421,"")</f>
        <v/>
      </c>
      <c r="J407" s="253" t="str">
        <f>IF('８-2'!L421&lt;&gt;"",'８-2'!L421,"")</f>
        <v/>
      </c>
      <c r="K407" s="243" t="str">
        <f>IF('８-2'!M421&lt;&gt;"",'８-2'!M421,"")</f>
        <v/>
      </c>
    </row>
    <row r="408" spans="1:11" x14ac:dyDescent="0.45">
      <c r="A408" s="106"/>
      <c r="B408" s="662"/>
      <c r="C408" s="628"/>
      <c r="D408" s="659"/>
      <c r="E408" s="553"/>
      <c r="F408" s="656"/>
      <c r="G408" s="252" t="str">
        <f>IF('８-2'!I422&lt;&gt;"",'８-2'!I422,"")</f>
        <v/>
      </c>
      <c r="H408" s="253" t="str">
        <f>IF('８-2'!J422&lt;&gt;"",'８-2'!J422,"")</f>
        <v/>
      </c>
      <c r="I408" s="243" t="str">
        <f>IF('８-2'!K422&lt;&gt;"",'８-2'!K422,"")</f>
        <v/>
      </c>
      <c r="J408" s="253" t="str">
        <f>IF('８-2'!L422&lt;&gt;"",'８-2'!L422,"")</f>
        <v/>
      </c>
      <c r="K408" s="243" t="str">
        <f>IF('８-2'!M422&lt;&gt;"",'８-2'!M422,"")</f>
        <v/>
      </c>
    </row>
    <row r="409" spans="1:11" x14ac:dyDescent="0.45">
      <c r="A409" s="106"/>
      <c r="B409" s="662"/>
      <c r="C409" s="628"/>
      <c r="D409" s="659"/>
      <c r="E409" s="553"/>
      <c r="F409" s="656"/>
      <c r="G409" s="252" t="str">
        <f>IF('８-2'!I423&lt;&gt;"",'８-2'!I423,"")</f>
        <v/>
      </c>
      <c r="H409" s="253" t="str">
        <f>IF('８-2'!J423&lt;&gt;"",'８-2'!J423,"")</f>
        <v/>
      </c>
      <c r="I409" s="243" t="str">
        <f>IF('８-2'!K423&lt;&gt;"",'８-2'!K423,"")</f>
        <v/>
      </c>
      <c r="J409" s="253" t="str">
        <f>IF('８-2'!L423&lt;&gt;"",'８-2'!L423,"")</f>
        <v/>
      </c>
      <c r="K409" s="243" t="str">
        <f>IF('８-2'!M423&lt;&gt;"",'８-2'!M423,"")</f>
        <v/>
      </c>
    </row>
    <row r="410" spans="1:11" x14ac:dyDescent="0.45">
      <c r="A410" s="106"/>
      <c r="B410" s="662"/>
      <c r="C410" s="628"/>
      <c r="D410" s="659"/>
      <c r="E410" s="553"/>
      <c r="F410" s="656"/>
      <c r="G410" s="252" t="str">
        <f>IF('８-2'!I424&lt;&gt;"",'８-2'!I424,"")</f>
        <v/>
      </c>
      <c r="H410" s="253" t="str">
        <f>IF('８-2'!J424&lt;&gt;"",'８-2'!J424,"")</f>
        <v/>
      </c>
      <c r="I410" s="243" t="str">
        <f>IF('８-2'!K424&lt;&gt;"",'８-2'!K424,"")</f>
        <v/>
      </c>
      <c r="J410" s="253" t="str">
        <f>IF('８-2'!L424&lt;&gt;"",'８-2'!L424,"")</f>
        <v/>
      </c>
      <c r="K410" s="243" t="str">
        <f>IF('８-2'!M424&lt;&gt;"",'８-2'!M424,"")</f>
        <v/>
      </c>
    </row>
    <row r="411" spans="1:11" x14ac:dyDescent="0.45">
      <c r="A411" s="106"/>
      <c r="B411" s="662"/>
      <c r="C411" s="628"/>
      <c r="D411" s="659"/>
      <c r="E411" s="553"/>
      <c r="F411" s="656"/>
      <c r="G411" s="252" t="str">
        <f>IF('８-2'!I425&lt;&gt;"",'８-2'!I425,"")</f>
        <v/>
      </c>
      <c r="H411" s="253" t="str">
        <f>IF('８-2'!J425&lt;&gt;"",'８-2'!J425,"")</f>
        <v/>
      </c>
      <c r="I411" s="243" t="str">
        <f>IF('８-2'!K425&lt;&gt;"",'８-2'!K425,"")</f>
        <v/>
      </c>
      <c r="J411" s="253" t="str">
        <f>IF('８-2'!L425&lt;&gt;"",'８-2'!L425,"")</f>
        <v/>
      </c>
      <c r="K411" s="243" t="str">
        <f>IF('８-2'!M425&lt;&gt;"",'８-2'!M425,"")</f>
        <v/>
      </c>
    </row>
    <row r="412" spans="1:11" x14ac:dyDescent="0.45">
      <c r="A412" s="106"/>
      <c r="B412" s="662"/>
      <c r="C412" s="628"/>
      <c r="D412" s="659"/>
      <c r="E412" s="553"/>
      <c r="F412" s="656"/>
      <c r="G412" s="252" t="str">
        <f>IF('８-2'!I426&lt;&gt;"",'８-2'!I426,"")</f>
        <v/>
      </c>
      <c r="H412" s="253" t="str">
        <f>IF('８-2'!J426&lt;&gt;"",'８-2'!J426,"")</f>
        <v/>
      </c>
      <c r="I412" s="243" t="str">
        <f>IF('８-2'!K426&lt;&gt;"",'８-2'!K426,"")</f>
        <v/>
      </c>
      <c r="J412" s="253" t="str">
        <f>IF('８-2'!L426&lt;&gt;"",'８-2'!L426,"")</f>
        <v/>
      </c>
      <c r="K412" s="243" t="str">
        <f>IF('８-2'!M426&lt;&gt;"",'８-2'!M426,"")</f>
        <v/>
      </c>
    </row>
    <row r="413" spans="1:11" x14ac:dyDescent="0.45">
      <c r="A413" s="106"/>
      <c r="B413" s="662"/>
      <c r="C413" s="628"/>
      <c r="D413" s="659"/>
      <c r="E413" s="553"/>
      <c r="F413" s="656"/>
      <c r="G413" s="252" t="str">
        <f>IF('８-2'!I427&lt;&gt;"",'８-2'!I427,"")</f>
        <v/>
      </c>
      <c r="H413" s="253" t="str">
        <f>IF('８-2'!J427&lt;&gt;"",'８-2'!J427,"")</f>
        <v/>
      </c>
      <c r="I413" s="243" t="str">
        <f>IF('８-2'!K427&lt;&gt;"",'８-2'!K427,"")</f>
        <v/>
      </c>
      <c r="J413" s="253" t="str">
        <f>IF('８-2'!L427&lt;&gt;"",'８-2'!L427,"")</f>
        <v/>
      </c>
      <c r="K413" s="243" t="str">
        <f>IF('８-2'!M427&lt;&gt;"",'８-2'!M427,"")</f>
        <v/>
      </c>
    </row>
    <row r="414" spans="1:11" x14ac:dyDescent="0.45">
      <c r="A414" s="106"/>
      <c r="B414" s="662"/>
      <c r="C414" s="628"/>
      <c r="D414" s="659"/>
      <c r="E414" s="553"/>
      <c r="F414" s="656"/>
      <c r="G414" s="252" t="str">
        <f>IF('８-2'!I428&lt;&gt;"",'８-2'!I428,"")</f>
        <v/>
      </c>
      <c r="H414" s="253" t="str">
        <f>IF('８-2'!J428&lt;&gt;"",'８-2'!J428,"")</f>
        <v/>
      </c>
      <c r="I414" s="243" t="str">
        <f>IF('８-2'!K428&lt;&gt;"",'８-2'!K428,"")</f>
        <v/>
      </c>
      <c r="J414" s="253" t="str">
        <f>IF('８-2'!L428&lt;&gt;"",'８-2'!L428,"")</f>
        <v/>
      </c>
      <c r="K414" s="243" t="str">
        <f>IF('８-2'!M428&lt;&gt;"",'８-2'!M428,"")</f>
        <v/>
      </c>
    </row>
    <row r="415" spans="1:11" x14ac:dyDescent="0.45">
      <c r="A415" s="106"/>
      <c r="B415" s="662"/>
      <c r="C415" s="628"/>
      <c r="D415" s="659"/>
      <c r="E415" s="553"/>
      <c r="F415" s="656"/>
      <c r="G415" s="252" t="str">
        <f>IF('８-2'!I429&lt;&gt;"",'８-2'!I429,"")</f>
        <v/>
      </c>
      <c r="H415" s="253" t="str">
        <f>IF('８-2'!J429&lt;&gt;"",'８-2'!J429,"")</f>
        <v/>
      </c>
      <c r="I415" s="243" t="str">
        <f>IF('８-2'!K429&lt;&gt;"",'８-2'!K429,"")</f>
        <v/>
      </c>
      <c r="J415" s="253" t="str">
        <f>IF('８-2'!L429&lt;&gt;"",'８-2'!L429,"")</f>
        <v/>
      </c>
      <c r="K415" s="243" t="str">
        <f>IF('８-2'!M429&lt;&gt;"",'８-2'!M429,"")</f>
        <v/>
      </c>
    </row>
    <row r="416" spans="1:11" x14ac:dyDescent="0.45">
      <c r="A416" s="106"/>
      <c r="B416" s="662"/>
      <c r="C416" s="628"/>
      <c r="D416" s="659"/>
      <c r="E416" s="553"/>
      <c r="F416" s="656"/>
      <c r="G416" s="252" t="str">
        <f>IF('８-2'!I430&lt;&gt;"",'８-2'!I430,"")</f>
        <v/>
      </c>
      <c r="H416" s="253" t="str">
        <f>IF('８-2'!J430&lt;&gt;"",'８-2'!J430,"")</f>
        <v/>
      </c>
      <c r="I416" s="243" t="str">
        <f>IF('８-2'!K430&lt;&gt;"",'８-2'!K430,"")</f>
        <v/>
      </c>
      <c r="J416" s="253" t="str">
        <f>IF('８-2'!L430&lt;&gt;"",'８-2'!L430,"")</f>
        <v/>
      </c>
      <c r="K416" s="243" t="str">
        <f>IF('８-2'!M430&lt;&gt;"",'８-2'!M430,"")</f>
        <v/>
      </c>
    </row>
    <row r="417" spans="1:11" x14ac:dyDescent="0.45">
      <c r="A417" s="106"/>
      <c r="B417" s="662"/>
      <c r="C417" s="628"/>
      <c r="D417" s="659"/>
      <c r="E417" s="553"/>
      <c r="F417" s="656"/>
      <c r="G417" s="252" t="str">
        <f>IF('８-2'!I431&lt;&gt;"",'８-2'!I431,"")</f>
        <v/>
      </c>
      <c r="H417" s="253" t="str">
        <f>IF('８-2'!J431&lt;&gt;"",'８-2'!J431,"")</f>
        <v/>
      </c>
      <c r="I417" s="243" t="str">
        <f>IF('８-2'!K431&lt;&gt;"",'８-2'!K431,"")</f>
        <v/>
      </c>
      <c r="J417" s="253" t="str">
        <f>IF('８-2'!L431&lt;&gt;"",'８-2'!L431,"")</f>
        <v/>
      </c>
      <c r="K417" s="243" t="str">
        <f>IF('８-2'!M431&lt;&gt;"",'８-2'!M431,"")</f>
        <v/>
      </c>
    </row>
    <row r="418" spans="1:11" x14ac:dyDescent="0.45">
      <c r="A418" s="106"/>
      <c r="B418" s="662"/>
      <c r="C418" s="628"/>
      <c r="D418" s="659"/>
      <c r="E418" s="553"/>
      <c r="F418" s="656"/>
      <c r="G418" s="252" t="str">
        <f>IF('８-2'!I432&lt;&gt;"",'８-2'!I432,"")</f>
        <v/>
      </c>
      <c r="H418" s="253" t="str">
        <f>IF('８-2'!J432&lt;&gt;"",'８-2'!J432,"")</f>
        <v/>
      </c>
      <c r="I418" s="243" t="str">
        <f>IF('８-2'!K432&lt;&gt;"",'８-2'!K432,"")</f>
        <v/>
      </c>
      <c r="J418" s="253" t="str">
        <f>IF('８-2'!L432&lt;&gt;"",'８-2'!L432,"")</f>
        <v/>
      </c>
      <c r="K418" s="243" t="str">
        <f>IF('８-2'!M432&lt;&gt;"",'８-2'!M432,"")</f>
        <v/>
      </c>
    </row>
    <row r="419" spans="1:11" x14ac:dyDescent="0.45">
      <c r="A419" s="106"/>
      <c r="B419" s="662"/>
      <c r="C419" s="628"/>
      <c r="D419" s="659"/>
      <c r="E419" s="553"/>
      <c r="F419" s="656"/>
      <c r="G419" s="252" t="str">
        <f>IF('８-2'!I433&lt;&gt;"",'８-2'!I433,"")</f>
        <v/>
      </c>
      <c r="H419" s="253" t="str">
        <f>IF('８-2'!J433&lt;&gt;"",'８-2'!J433,"")</f>
        <v/>
      </c>
      <c r="I419" s="243" t="str">
        <f>IF('８-2'!K433&lt;&gt;"",'８-2'!K433,"")</f>
        <v/>
      </c>
      <c r="J419" s="253" t="str">
        <f>IF('８-2'!L433&lt;&gt;"",'８-2'!L433,"")</f>
        <v/>
      </c>
      <c r="K419" s="243" t="str">
        <f>IF('８-2'!M433&lt;&gt;"",'８-2'!M433,"")</f>
        <v/>
      </c>
    </row>
    <row r="420" spans="1:11" x14ac:dyDescent="0.45">
      <c r="A420" s="106"/>
      <c r="B420" s="662"/>
      <c r="C420" s="628"/>
      <c r="D420" s="659"/>
      <c r="E420" s="553"/>
      <c r="F420" s="656"/>
      <c r="G420" s="252" t="str">
        <f>IF('８-2'!I434&lt;&gt;"",'８-2'!I434,"")</f>
        <v/>
      </c>
      <c r="H420" s="253" t="str">
        <f>IF('８-2'!J434&lt;&gt;"",'８-2'!J434,"")</f>
        <v/>
      </c>
      <c r="I420" s="243" t="str">
        <f>IF('８-2'!K434&lt;&gt;"",'８-2'!K434,"")</f>
        <v/>
      </c>
      <c r="J420" s="253" t="str">
        <f>IF('８-2'!L434&lt;&gt;"",'８-2'!L434,"")</f>
        <v/>
      </c>
      <c r="K420" s="243" t="str">
        <f>IF('８-2'!M434&lt;&gt;"",'８-2'!M434,"")</f>
        <v/>
      </c>
    </row>
    <row r="421" spans="1:11" x14ac:dyDescent="0.45">
      <c r="A421" s="106"/>
      <c r="B421" s="662"/>
      <c r="C421" s="628"/>
      <c r="D421" s="659"/>
      <c r="E421" s="553"/>
      <c r="F421" s="656"/>
      <c r="G421" s="252" t="str">
        <f>IF('８-2'!I435&lt;&gt;"",'８-2'!I435,"")</f>
        <v/>
      </c>
      <c r="H421" s="253" t="str">
        <f>IF('８-2'!J435&lt;&gt;"",'８-2'!J435,"")</f>
        <v/>
      </c>
      <c r="I421" s="243" t="str">
        <f>IF('８-2'!K435&lt;&gt;"",'８-2'!K435,"")</f>
        <v/>
      </c>
      <c r="J421" s="253" t="str">
        <f>IF('８-2'!L435&lt;&gt;"",'８-2'!L435,"")</f>
        <v/>
      </c>
      <c r="K421" s="243" t="str">
        <f>IF('８-2'!M435&lt;&gt;"",'８-2'!M435,"")</f>
        <v/>
      </c>
    </row>
    <row r="422" spans="1:11" x14ac:dyDescent="0.45">
      <c r="A422" s="106"/>
      <c r="B422" s="662"/>
      <c r="C422" s="628"/>
      <c r="D422" s="659"/>
      <c r="E422" s="553"/>
      <c r="F422" s="656"/>
      <c r="G422" s="252" t="str">
        <f>IF('８-2'!I436&lt;&gt;"",'８-2'!I436,"")</f>
        <v/>
      </c>
      <c r="H422" s="253" t="str">
        <f>IF('８-2'!J436&lt;&gt;"",'８-2'!J436,"")</f>
        <v/>
      </c>
      <c r="I422" s="243" t="str">
        <f>IF('８-2'!K436&lt;&gt;"",'８-2'!K436,"")</f>
        <v/>
      </c>
      <c r="J422" s="253" t="str">
        <f>IF('８-2'!L436&lt;&gt;"",'８-2'!L436,"")</f>
        <v/>
      </c>
      <c r="K422" s="243" t="str">
        <f>IF('８-2'!M436&lt;&gt;"",'８-2'!M436,"")</f>
        <v/>
      </c>
    </row>
    <row r="423" spans="1:11" ht="15.6" thickBot="1" x14ac:dyDescent="0.5">
      <c r="A423" s="106"/>
      <c r="B423" s="590"/>
      <c r="C423" s="629"/>
      <c r="D423" s="660"/>
      <c r="E423" s="554"/>
      <c r="F423" s="657"/>
      <c r="G423" s="254" t="str">
        <f>IF('８-2'!I437&lt;&gt;"",'８-2'!I437,"")</f>
        <v/>
      </c>
      <c r="H423" s="255" t="str">
        <f>IF('８-2'!J437&lt;&gt;"",'８-2'!J437,"")</f>
        <v/>
      </c>
      <c r="I423" s="247" t="str">
        <f>IF('８-2'!K437&lt;&gt;"",'８-2'!K437,"")</f>
        <v/>
      </c>
      <c r="J423" s="255" t="str">
        <f>IF('８-2'!L437&lt;&gt;"",'８-2'!L437,"")</f>
        <v/>
      </c>
      <c r="K423" s="247" t="str">
        <f>IF('８-2'!M437&lt;&gt;"",'８-2'!M437,"")</f>
        <v/>
      </c>
    </row>
    <row r="424" spans="1:11" x14ac:dyDescent="0.45">
      <c r="A424" s="106"/>
      <c r="B424" s="661" t="str">
        <f>IF(C424&lt;&gt;"",13,"")</f>
        <v/>
      </c>
      <c r="C424" s="627" t="str">
        <f>IF('1'!D25&lt;&gt;"",'1'!D25,"")</f>
        <v/>
      </c>
      <c r="D424" s="658" t="str">
        <f>IF('3'!G78="[選択]","","【A】"&amp;'3'!G78&amp;"（"&amp;'3'!H79&amp;"）"&amp;CHAR(10))&amp;IF('3'!I78="[選択]","","【B】"&amp;'3'!I78&amp;"（"&amp;'3'!J79&amp;"）"&amp;CHAR(10))&amp;IF('3'!K78="実施済","【C】"&amp;'3'!K78&amp;"（"&amp;'3'!L79&amp;"）"&amp;CHAR(10),"")&amp;IF('3'!M78="実施済","【D】"&amp;'3'!M78&amp;"（"&amp;'3'!N79&amp;"）"&amp;CHAR(10),"")</f>
        <v/>
      </c>
      <c r="E424" s="552" t="str">
        <f>IF('4'!G79="[選択]","","【a】"&amp;'4'!G79&amp;"（"&amp;'4'!H80&amp;"）"&amp;CHAR(10))&amp;IF('4'!I79="[選択]","","【b】"&amp;'4'!I79&amp;"（"&amp;'4'!J80&amp;"）"&amp;CHAR(10))&amp;IF('4'!K79="[選択]","","【c】"&amp;'4'!K79&amp;"（"&amp;'4'!L80&amp;"）"&amp;CHAR(10))&amp;IF('4'!M79="[選択]","","【d】"&amp;'4'!M79&amp;"（"&amp;'4'!N80&amp;"）"&amp;CHAR(10))&amp;IF('4'!O79="[選択]","","【e】"&amp;'4'!O79&amp;"（"&amp;'4'!P80&amp;"）"&amp;CHAR(10))&amp;IF('4'!Q79="[選択]","","【f】"&amp;'4'!Q79&amp;"（"&amp;'4'!R80&amp;"）"&amp;CHAR(10))&amp;IF('4'!S79="[選択]","","【g】"&amp;'4'!S79&amp;"（"&amp;'4'!T80&amp;"）"&amp;CHAR(10))&amp;IF('4'!U79="[選択]","","【h】"&amp;'4'!U79&amp;"（"&amp;'4'!V80&amp;"）")</f>
        <v/>
      </c>
      <c r="F424" s="655" t="str">
        <f>'4'!X79</f>
        <v>[選択]</v>
      </c>
      <c r="G424" s="250" t="str">
        <f>IF('８-2'!I438&lt;&gt;"",'８-2'!I438,"")</f>
        <v/>
      </c>
      <c r="H424" s="260" t="str">
        <f>IF('８-2'!J438&lt;&gt;"",'８-2'!J438,"")</f>
        <v/>
      </c>
      <c r="I424" s="236" t="str">
        <f>IF('８-2'!K438&lt;&gt;"",'８-2'!K438,"")</f>
        <v/>
      </c>
      <c r="J424" s="251" t="str">
        <f>IF('８-2'!L438&lt;&gt;"",'８-2'!L438,"")</f>
        <v/>
      </c>
      <c r="K424" s="236" t="str">
        <f>IF('８-2'!M438&lt;&gt;"",'８-2'!M438,"")</f>
        <v/>
      </c>
    </row>
    <row r="425" spans="1:11" x14ac:dyDescent="0.45">
      <c r="A425" s="106"/>
      <c r="B425" s="662"/>
      <c r="C425" s="628"/>
      <c r="D425" s="659"/>
      <c r="E425" s="553"/>
      <c r="F425" s="656"/>
      <c r="G425" s="252" t="str">
        <f>IF('８-2'!I439&lt;&gt;"",'８-2'!I439,"")</f>
        <v/>
      </c>
      <c r="H425" s="261" t="str">
        <f>IF('８-2'!J439&lt;&gt;"",'８-2'!J439,"")</f>
        <v/>
      </c>
      <c r="I425" s="243" t="str">
        <f>IF('８-2'!K439&lt;&gt;"",'８-2'!K439,"")</f>
        <v/>
      </c>
      <c r="J425" s="253" t="str">
        <f>IF('８-2'!L439&lt;&gt;"",'８-2'!L439,"")</f>
        <v/>
      </c>
      <c r="K425" s="243" t="str">
        <f>IF('８-2'!M439&lt;&gt;"",'８-2'!M439,"")</f>
        <v/>
      </c>
    </row>
    <row r="426" spans="1:11" x14ac:dyDescent="0.45">
      <c r="A426" s="106"/>
      <c r="B426" s="662"/>
      <c r="C426" s="628"/>
      <c r="D426" s="659"/>
      <c r="E426" s="553"/>
      <c r="F426" s="656"/>
      <c r="G426" s="252" t="str">
        <f>IF('８-2'!I440&lt;&gt;"",'８-2'!I440,"")</f>
        <v/>
      </c>
      <c r="H426" s="261" t="str">
        <f>IF('８-2'!J440&lt;&gt;"",'８-2'!J440,"")</f>
        <v/>
      </c>
      <c r="I426" s="243" t="str">
        <f>IF('８-2'!K440&lt;&gt;"",'８-2'!K440,"")</f>
        <v/>
      </c>
      <c r="J426" s="253" t="str">
        <f>IF('８-2'!L440&lt;&gt;"",'８-2'!L440,"")</f>
        <v/>
      </c>
      <c r="K426" s="243" t="str">
        <f>IF('８-2'!M440&lt;&gt;"",'８-2'!M440,"")</f>
        <v/>
      </c>
    </row>
    <row r="427" spans="1:11" x14ac:dyDescent="0.45">
      <c r="A427" s="106"/>
      <c r="B427" s="662"/>
      <c r="C427" s="628"/>
      <c r="D427" s="659"/>
      <c r="E427" s="553"/>
      <c r="F427" s="656"/>
      <c r="G427" s="252" t="str">
        <f>IF('８-2'!I441&lt;&gt;"",'８-2'!I441,"")</f>
        <v/>
      </c>
      <c r="H427" s="261" t="str">
        <f>IF('８-2'!J441&lt;&gt;"",'８-2'!J441,"")</f>
        <v/>
      </c>
      <c r="I427" s="243" t="str">
        <f>IF('８-2'!K441&lt;&gt;"",'８-2'!K441,"")</f>
        <v/>
      </c>
      <c r="J427" s="253" t="str">
        <f>IF('８-2'!L441&lt;&gt;"",'８-2'!L441,"")</f>
        <v/>
      </c>
      <c r="K427" s="243" t="str">
        <f>IF('８-2'!M441&lt;&gt;"",'８-2'!M441,"")</f>
        <v/>
      </c>
    </row>
    <row r="428" spans="1:11" x14ac:dyDescent="0.45">
      <c r="A428" s="106"/>
      <c r="B428" s="662"/>
      <c r="C428" s="628"/>
      <c r="D428" s="659"/>
      <c r="E428" s="553"/>
      <c r="F428" s="656"/>
      <c r="G428" s="252" t="str">
        <f>IF('８-2'!I442&lt;&gt;"",'８-2'!I442,"")</f>
        <v/>
      </c>
      <c r="H428" s="261" t="str">
        <f>IF('８-2'!J442&lt;&gt;"",'８-2'!J442,"")</f>
        <v/>
      </c>
      <c r="I428" s="243" t="str">
        <f>IF('８-2'!K442&lt;&gt;"",'８-2'!K442,"")</f>
        <v/>
      </c>
      <c r="J428" s="253" t="str">
        <f>IF('８-2'!L442&lt;&gt;"",'８-2'!L442,"")</f>
        <v/>
      </c>
      <c r="K428" s="243" t="str">
        <f>IF('８-2'!M442&lt;&gt;"",'８-2'!M442,"")</f>
        <v/>
      </c>
    </row>
    <row r="429" spans="1:11" x14ac:dyDescent="0.45">
      <c r="A429" s="106"/>
      <c r="B429" s="662"/>
      <c r="C429" s="628"/>
      <c r="D429" s="659"/>
      <c r="E429" s="553"/>
      <c r="F429" s="656"/>
      <c r="G429" s="252" t="str">
        <f>IF('８-2'!I443&lt;&gt;"",'８-2'!I443,"")</f>
        <v/>
      </c>
      <c r="H429" s="261" t="str">
        <f>IF('８-2'!J443&lt;&gt;"",'８-2'!J443,"")</f>
        <v/>
      </c>
      <c r="I429" s="243" t="str">
        <f>IF('８-2'!K443&lt;&gt;"",'８-2'!K443,"")</f>
        <v/>
      </c>
      <c r="J429" s="253" t="str">
        <f>IF('８-2'!L443&lt;&gt;"",'８-2'!L443,"")</f>
        <v/>
      </c>
      <c r="K429" s="243" t="str">
        <f>IF('８-2'!M443&lt;&gt;"",'８-2'!M443,"")</f>
        <v/>
      </c>
    </row>
    <row r="430" spans="1:11" x14ac:dyDescent="0.45">
      <c r="A430" s="106"/>
      <c r="B430" s="662"/>
      <c r="C430" s="628"/>
      <c r="D430" s="659"/>
      <c r="E430" s="553"/>
      <c r="F430" s="656"/>
      <c r="G430" s="252" t="str">
        <f>IF('８-2'!I444&lt;&gt;"",'８-2'!I444,"")</f>
        <v/>
      </c>
      <c r="H430" s="261" t="str">
        <f>IF('８-2'!J444&lt;&gt;"",'８-2'!J444,"")</f>
        <v/>
      </c>
      <c r="I430" s="243" t="str">
        <f>IF('８-2'!K444&lt;&gt;"",'８-2'!K444,"")</f>
        <v/>
      </c>
      <c r="J430" s="253" t="str">
        <f>IF('８-2'!L444&lt;&gt;"",'８-2'!L444,"")</f>
        <v/>
      </c>
      <c r="K430" s="243" t="str">
        <f>IF('８-2'!M444&lt;&gt;"",'８-2'!M444,"")</f>
        <v/>
      </c>
    </row>
    <row r="431" spans="1:11" x14ac:dyDescent="0.45">
      <c r="A431" s="106"/>
      <c r="B431" s="662"/>
      <c r="C431" s="628"/>
      <c r="D431" s="659"/>
      <c r="E431" s="553"/>
      <c r="F431" s="656"/>
      <c r="G431" s="252" t="str">
        <f>IF('８-2'!I445&lt;&gt;"",'８-2'!I445,"")</f>
        <v/>
      </c>
      <c r="H431" s="261" t="str">
        <f>IF('８-2'!J445&lt;&gt;"",'８-2'!J445,"")</f>
        <v/>
      </c>
      <c r="I431" s="243" t="str">
        <f>IF('８-2'!K445&lt;&gt;"",'８-2'!K445,"")</f>
        <v/>
      </c>
      <c r="J431" s="253" t="str">
        <f>IF('８-2'!L445&lt;&gt;"",'８-2'!L445,"")</f>
        <v/>
      </c>
      <c r="K431" s="243" t="str">
        <f>IF('８-2'!M445&lt;&gt;"",'８-2'!M445,"")</f>
        <v/>
      </c>
    </row>
    <row r="432" spans="1:11" x14ac:dyDescent="0.45">
      <c r="A432" s="106"/>
      <c r="B432" s="662"/>
      <c r="C432" s="628"/>
      <c r="D432" s="659"/>
      <c r="E432" s="553"/>
      <c r="F432" s="656"/>
      <c r="G432" s="252" t="str">
        <f>IF('８-2'!I446&lt;&gt;"",'８-2'!I446,"")</f>
        <v/>
      </c>
      <c r="H432" s="261" t="str">
        <f>IF('８-2'!J446&lt;&gt;"",'８-2'!J446,"")</f>
        <v/>
      </c>
      <c r="I432" s="243" t="str">
        <f>IF('８-2'!K446&lt;&gt;"",'８-2'!K446,"")</f>
        <v/>
      </c>
      <c r="J432" s="253" t="str">
        <f>IF('８-2'!L446&lt;&gt;"",'８-2'!L446,"")</f>
        <v/>
      </c>
      <c r="K432" s="243" t="str">
        <f>IF('８-2'!M446&lt;&gt;"",'８-2'!M446,"")</f>
        <v/>
      </c>
    </row>
    <row r="433" spans="1:11" x14ac:dyDescent="0.45">
      <c r="A433" s="106"/>
      <c r="B433" s="662"/>
      <c r="C433" s="628"/>
      <c r="D433" s="659"/>
      <c r="E433" s="553"/>
      <c r="F433" s="656"/>
      <c r="G433" s="252" t="str">
        <f>IF('８-2'!I447&lt;&gt;"",'８-2'!I447,"")</f>
        <v/>
      </c>
      <c r="H433" s="261" t="str">
        <f>IF('８-2'!J447&lt;&gt;"",'８-2'!J447,"")</f>
        <v/>
      </c>
      <c r="I433" s="243" t="str">
        <f>IF('８-2'!K447&lt;&gt;"",'８-2'!K447,"")</f>
        <v/>
      </c>
      <c r="J433" s="253" t="str">
        <f>IF('８-2'!L447&lt;&gt;"",'８-2'!L447,"")</f>
        <v/>
      </c>
      <c r="K433" s="243" t="str">
        <f>IF('８-2'!M447&lt;&gt;"",'８-2'!M447,"")</f>
        <v/>
      </c>
    </row>
    <row r="434" spans="1:11" x14ac:dyDescent="0.45">
      <c r="A434" s="106"/>
      <c r="B434" s="662"/>
      <c r="C434" s="628"/>
      <c r="D434" s="659"/>
      <c r="E434" s="553"/>
      <c r="F434" s="656"/>
      <c r="G434" s="252" t="str">
        <f>IF('８-2'!I448&lt;&gt;"",'８-2'!I448,"")</f>
        <v/>
      </c>
      <c r="H434" s="261" t="str">
        <f>IF('８-2'!J448&lt;&gt;"",'８-2'!J448,"")</f>
        <v/>
      </c>
      <c r="I434" s="243" t="str">
        <f>IF('８-2'!K448&lt;&gt;"",'８-2'!K448,"")</f>
        <v/>
      </c>
      <c r="J434" s="253" t="str">
        <f>IF('８-2'!L448&lt;&gt;"",'８-2'!L448,"")</f>
        <v/>
      </c>
      <c r="K434" s="243" t="str">
        <f>IF('８-2'!M448&lt;&gt;"",'８-2'!M448,"")</f>
        <v/>
      </c>
    </row>
    <row r="435" spans="1:11" x14ac:dyDescent="0.45">
      <c r="A435" s="106"/>
      <c r="B435" s="662"/>
      <c r="C435" s="628"/>
      <c r="D435" s="659"/>
      <c r="E435" s="553"/>
      <c r="F435" s="656"/>
      <c r="G435" s="252" t="str">
        <f>IF('８-2'!I449&lt;&gt;"",'８-2'!I449,"")</f>
        <v/>
      </c>
      <c r="H435" s="261" t="str">
        <f>IF('８-2'!J449&lt;&gt;"",'８-2'!J449,"")</f>
        <v/>
      </c>
      <c r="I435" s="243" t="str">
        <f>IF('８-2'!K449&lt;&gt;"",'８-2'!K449,"")</f>
        <v/>
      </c>
      <c r="J435" s="253" t="str">
        <f>IF('８-2'!L449&lt;&gt;"",'８-2'!L449,"")</f>
        <v/>
      </c>
      <c r="K435" s="243" t="str">
        <f>IF('８-2'!M449&lt;&gt;"",'８-2'!M449,"")</f>
        <v/>
      </c>
    </row>
    <row r="436" spans="1:11" x14ac:dyDescent="0.45">
      <c r="A436" s="106"/>
      <c r="B436" s="662"/>
      <c r="C436" s="628"/>
      <c r="D436" s="659"/>
      <c r="E436" s="553"/>
      <c r="F436" s="656"/>
      <c r="G436" s="252" t="str">
        <f>IF('８-2'!I450&lt;&gt;"",'８-2'!I450,"")</f>
        <v/>
      </c>
      <c r="H436" s="261" t="str">
        <f>IF('８-2'!J450&lt;&gt;"",'８-2'!J450,"")</f>
        <v/>
      </c>
      <c r="I436" s="243" t="str">
        <f>IF('８-2'!K450&lt;&gt;"",'８-2'!K450,"")</f>
        <v/>
      </c>
      <c r="J436" s="253" t="str">
        <f>IF('８-2'!L450&lt;&gt;"",'８-2'!L450,"")</f>
        <v/>
      </c>
      <c r="K436" s="243" t="str">
        <f>IF('８-2'!M450&lt;&gt;"",'８-2'!M450,"")</f>
        <v/>
      </c>
    </row>
    <row r="437" spans="1:11" x14ac:dyDescent="0.45">
      <c r="A437" s="106"/>
      <c r="B437" s="662"/>
      <c r="C437" s="628"/>
      <c r="D437" s="659"/>
      <c r="E437" s="553"/>
      <c r="F437" s="656"/>
      <c r="G437" s="252" t="str">
        <f>IF('８-2'!I451&lt;&gt;"",'８-2'!I451,"")</f>
        <v/>
      </c>
      <c r="H437" s="261" t="str">
        <f>IF('８-2'!J451&lt;&gt;"",'８-2'!J451,"")</f>
        <v/>
      </c>
      <c r="I437" s="243" t="str">
        <f>IF('８-2'!K451&lt;&gt;"",'８-2'!K451,"")</f>
        <v/>
      </c>
      <c r="J437" s="253" t="str">
        <f>IF('８-2'!L451&lt;&gt;"",'８-2'!L451,"")</f>
        <v/>
      </c>
      <c r="K437" s="243" t="str">
        <f>IF('８-2'!M451&lt;&gt;"",'８-2'!M451,"")</f>
        <v/>
      </c>
    </row>
    <row r="438" spans="1:11" x14ac:dyDescent="0.45">
      <c r="A438" s="106"/>
      <c r="B438" s="662"/>
      <c r="C438" s="628"/>
      <c r="D438" s="659"/>
      <c r="E438" s="553"/>
      <c r="F438" s="656"/>
      <c r="G438" s="252" t="str">
        <f>IF('８-2'!I452&lt;&gt;"",'８-2'!I452,"")</f>
        <v/>
      </c>
      <c r="H438" s="261" t="str">
        <f>IF('８-2'!J452&lt;&gt;"",'８-2'!J452,"")</f>
        <v/>
      </c>
      <c r="I438" s="243" t="str">
        <f>IF('８-2'!K452&lt;&gt;"",'８-2'!K452,"")</f>
        <v/>
      </c>
      <c r="J438" s="253" t="str">
        <f>IF('８-2'!L452&lt;&gt;"",'８-2'!L452,"")</f>
        <v/>
      </c>
      <c r="K438" s="243" t="str">
        <f>IF('８-2'!M452&lt;&gt;"",'８-2'!M452,"")</f>
        <v/>
      </c>
    </row>
    <row r="439" spans="1:11" x14ac:dyDescent="0.45">
      <c r="A439" s="106"/>
      <c r="B439" s="662"/>
      <c r="C439" s="628"/>
      <c r="D439" s="659"/>
      <c r="E439" s="553"/>
      <c r="F439" s="656"/>
      <c r="G439" s="252" t="str">
        <f>IF('８-2'!I453&lt;&gt;"",'８-2'!I453,"")</f>
        <v/>
      </c>
      <c r="H439" s="261" t="str">
        <f>IF('８-2'!J453&lt;&gt;"",'８-2'!J453,"")</f>
        <v/>
      </c>
      <c r="I439" s="243" t="str">
        <f>IF('８-2'!K453&lt;&gt;"",'８-2'!K453,"")</f>
        <v/>
      </c>
      <c r="J439" s="253" t="str">
        <f>IF('８-2'!L453&lt;&gt;"",'８-2'!L453,"")</f>
        <v/>
      </c>
      <c r="K439" s="243" t="str">
        <f>IF('８-2'!M453&lt;&gt;"",'８-2'!M453,"")</f>
        <v/>
      </c>
    </row>
    <row r="440" spans="1:11" x14ac:dyDescent="0.45">
      <c r="A440" s="106"/>
      <c r="B440" s="662"/>
      <c r="C440" s="628"/>
      <c r="D440" s="659"/>
      <c r="E440" s="553"/>
      <c r="F440" s="656"/>
      <c r="G440" s="252" t="str">
        <f>IF('８-2'!I454&lt;&gt;"",'８-2'!I454,"")</f>
        <v/>
      </c>
      <c r="H440" s="261" t="str">
        <f>IF('８-2'!J454&lt;&gt;"",'８-2'!J454,"")</f>
        <v/>
      </c>
      <c r="I440" s="243" t="str">
        <f>IF('８-2'!K454&lt;&gt;"",'８-2'!K454,"")</f>
        <v/>
      </c>
      <c r="J440" s="253" t="str">
        <f>IF('８-2'!L454&lt;&gt;"",'８-2'!L454,"")</f>
        <v/>
      </c>
      <c r="K440" s="243" t="str">
        <f>IF('８-2'!M454&lt;&gt;"",'８-2'!M454,"")</f>
        <v/>
      </c>
    </row>
    <row r="441" spans="1:11" x14ac:dyDescent="0.45">
      <c r="A441" s="106"/>
      <c r="B441" s="662"/>
      <c r="C441" s="628"/>
      <c r="D441" s="659"/>
      <c r="E441" s="553"/>
      <c r="F441" s="656"/>
      <c r="G441" s="252" t="str">
        <f>IF('８-2'!I455&lt;&gt;"",'８-2'!I455,"")</f>
        <v/>
      </c>
      <c r="H441" s="261" t="str">
        <f>IF('８-2'!J455&lt;&gt;"",'８-2'!J455,"")</f>
        <v/>
      </c>
      <c r="I441" s="243" t="str">
        <f>IF('８-2'!K455&lt;&gt;"",'８-2'!K455,"")</f>
        <v/>
      </c>
      <c r="J441" s="253" t="str">
        <f>IF('８-2'!L455&lt;&gt;"",'８-2'!L455,"")</f>
        <v/>
      </c>
      <c r="K441" s="243" t="str">
        <f>IF('８-2'!M455&lt;&gt;"",'８-2'!M455,"")</f>
        <v/>
      </c>
    </row>
    <row r="442" spans="1:11" x14ac:dyDescent="0.45">
      <c r="A442" s="106"/>
      <c r="B442" s="662"/>
      <c r="C442" s="628"/>
      <c r="D442" s="659"/>
      <c r="E442" s="553"/>
      <c r="F442" s="656"/>
      <c r="G442" s="252" t="str">
        <f>IF('８-2'!I456&lt;&gt;"",'８-2'!I456,"")</f>
        <v/>
      </c>
      <c r="H442" s="261" t="str">
        <f>IF('８-2'!J456&lt;&gt;"",'８-2'!J456,"")</f>
        <v/>
      </c>
      <c r="I442" s="243" t="str">
        <f>IF('８-2'!K456&lt;&gt;"",'８-2'!K456,"")</f>
        <v/>
      </c>
      <c r="J442" s="253" t="str">
        <f>IF('８-2'!L456&lt;&gt;"",'８-2'!L456,"")</f>
        <v/>
      </c>
      <c r="K442" s="243" t="str">
        <f>IF('８-2'!M456&lt;&gt;"",'８-2'!M456,"")</f>
        <v/>
      </c>
    </row>
    <row r="443" spans="1:11" x14ac:dyDescent="0.45">
      <c r="A443" s="106"/>
      <c r="B443" s="662"/>
      <c r="C443" s="628"/>
      <c r="D443" s="659"/>
      <c r="E443" s="553"/>
      <c r="F443" s="656"/>
      <c r="G443" s="252" t="str">
        <f>IF('８-2'!I457&lt;&gt;"",'８-2'!I457,"")</f>
        <v/>
      </c>
      <c r="H443" s="261" t="str">
        <f>IF('８-2'!J457&lt;&gt;"",'８-2'!J457,"")</f>
        <v/>
      </c>
      <c r="I443" s="243" t="str">
        <f>IF('８-2'!K457&lt;&gt;"",'８-2'!K457,"")</f>
        <v/>
      </c>
      <c r="J443" s="253" t="str">
        <f>IF('８-2'!L457&lt;&gt;"",'８-2'!L457,"")</f>
        <v/>
      </c>
      <c r="K443" s="243" t="str">
        <f>IF('８-2'!M457&lt;&gt;"",'８-2'!M457,"")</f>
        <v/>
      </c>
    </row>
    <row r="444" spans="1:11" x14ac:dyDescent="0.45">
      <c r="A444" s="106"/>
      <c r="B444" s="662"/>
      <c r="C444" s="628"/>
      <c r="D444" s="659"/>
      <c r="E444" s="553"/>
      <c r="F444" s="656"/>
      <c r="G444" s="252" t="str">
        <f>IF('８-2'!I458&lt;&gt;"",'８-2'!I458,"")</f>
        <v/>
      </c>
      <c r="H444" s="261" t="str">
        <f>IF('８-2'!J458&lt;&gt;"",'８-2'!J458,"")</f>
        <v/>
      </c>
      <c r="I444" s="243" t="str">
        <f>IF('８-2'!K458&lt;&gt;"",'８-2'!K458,"")</f>
        <v/>
      </c>
      <c r="J444" s="253" t="str">
        <f>IF('８-2'!L458&lt;&gt;"",'８-2'!L458,"")</f>
        <v/>
      </c>
      <c r="K444" s="243" t="str">
        <f>IF('８-2'!M458&lt;&gt;"",'８-2'!M458,"")</f>
        <v/>
      </c>
    </row>
    <row r="445" spans="1:11" x14ac:dyDescent="0.45">
      <c r="A445" s="106"/>
      <c r="B445" s="662"/>
      <c r="C445" s="628"/>
      <c r="D445" s="659"/>
      <c r="E445" s="553"/>
      <c r="F445" s="656"/>
      <c r="G445" s="252" t="str">
        <f>IF('８-2'!I459&lt;&gt;"",'８-2'!I459,"")</f>
        <v/>
      </c>
      <c r="H445" s="261" t="str">
        <f>IF('８-2'!J459&lt;&gt;"",'８-2'!J459,"")</f>
        <v/>
      </c>
      <c r="I445" s="243" t="str">
        <f>IF('８-2'!K459&lt;&gt;"",'８-2'!K459,"")</f>
        <v/>
      </c>
      <c r="J445" s="253" t="str">
        <f>IF('８-2'!L459&lt;&gt;"",'８-2'!L459,"")</f>
        <v/>
      </c>
      <c r="K445" s="243" t="str">
        <f>IF('８-2'!M459&lt;&gt;"",'８-2'!M459,"")</f>
        <v/>
      </c>
    </row>
    <row r="446" spans="1:11" x14ac:dyDescent="0.45">
      <c r="A446" s="106"/>
      <c r="B446" s="662"/>
      <c r="C446" s="628"/>
      <c r="D446" s="659"/>
      <c r="E446" s="553"/>
      <c r="F446" s="656"/>
      <c r="G446" s="252" t="str">
        <f>IF('８-2'!I460&lt;&gt;"",'８-2'!I460,"")</f>
        <v/>
      </c>
      <c r="H446" s="261" t="str">
        <f>IF('８-2'!J460&lt;&gt;"",'８-2'!J460,"")</f>
        <v/>
      </c>
      <c r="I446" s="243" t="str">
        <f>IF('８-2'!K460&lt;&gt;"",'８-2'!K460,"")</f>
        <v/>
      </c>
      <c r="J446" s="253" t="str">
        <f>IF('８-2'!L460&lt;&gt;"",'８-2'!L460,"")</f>
        <v/>
      </c>
      <c r="K446" s="243" t="str">
        <f>IF('８-2'!M460&lt;&gt;"",'８-2'!M460,"")</f>
        <v/>
      </c>
    </row>
    <row r="447" spans="1:11" x14ac:dyDescent="0.45">
      <c r="A447" s="106"/>
      <c r="B447" s="662"/>
      <c r="C447" s="628"/>
      <c r="D447" s="659"/>
      <c r="E447" s="553"/>
      <c r="F447" s="656"/>
      <c r="G447" s="252" t="str">
        <f>IF('８-2'!I461&lt;&gt;"",'８-2'!I461,"")</f>
        <v/>
      </c>
      <c r="H447" s="261" t="str">
        <f>IF('８-2'!J461&lt;&gt;"",'８-2'!J461,"")</f>
        <v/>
      </c>
      <c r="I447" s="243" t="str">
        <f>IF('８-2'!K461&lt;&gt;"",'８-2'!K461,"")</f>
        <v/>
      </c>
      <c r="J447" s="253" t="str">
        <f>IF('８-2'!L461&lt;&gt;"",'８-2'!L461,"")</f>
        <v/>
      </c>
      <c r="K447" s="243" t="str">
        <f>IF('８-2'!M461&lt;&gt;"",'８-2'!M461,"")</f>
        <v/>
      </c>
    </row>
    <row r="448" spans="1:11" x14ac:dyDescent="0.45">
      <c r="A448" s="106"/>
      <c r="B448" s="662"/>
      <c r="C448" s="628"/>
      <c r="D448" s="659"/>
      <c r="E448" s="553"/>
      <c r="F448" s="656"/>
      <c r="G448" s="252" t="str">
        <f>IF('８-2'!I462&lt;&gt;"",'８-2'!I462,"")</f>
        <v/>
      </c>
      <c r="H448" s="261" t="str">
        <f>IF('８-2'!J462&lt;&gt;"",'８-2'!J462,"")</f>
        <v/>
      </c>
      <c r="I448" s="243" t="str">
        <f>IF('８-2'!K462&lt;&gt;"",'８-2'!K462,"")</f>
        <v/>
      </c>
      <c r="J448" s="253" t="str">
        <f>IF('８-2'!L462&lt;&gt;"",'８-2'!L462,"")</f>
        <v/>
      </c>
      <c r="K448" s="243" t="str">
        <f>IF('８-2'!M462&lt;&gt;"",'８-2'!M462,"")</f>
        <v/>
      </c>
    </row>
    <row r="449" spans="1:11" x14ac:dyDescent="0.45">
      <c r="A449" s="106"/>
      <c r="B449" s="662"/>
      <c r="C449" s="628"/>
      <c r="D449" s="659"/>
      <c r="E449" s="553"/>
      <c r="F449" s="656"/>
      <c r="G449" s="252" t="str">
        <f>IF('８-2'!I463&lt;&gt;"",'８-2'!I463,"")</f>
        <v/>
      </c>
      <c r="H449" s="261" t="str">
        <f>IF('８-2'!J463&lt;&gt;"",'８-2'!J463,"")</f>
        <v/>
      </c>
      <c r="I449" s="243" t="str">
        <f>IF('８-2'!K463&lt;&gt;"",'８-2'!K463,"")</f>
        <v/>
      </c>
      <c r="J449" s="253" t="str">
        <f>IF('８-2'!L463&lt;&gt;"",'８-2'!L463,"")</f>
        <v/>
      </c>
      <c r="K449" s="243" t="str">
        <f>IF('８-2'!M463&lt;&gt;"",'８-2'!M463,"")</f>
        <v/>
      </c>
    </row>
    <row r="450" spans="1:11" x14ac:dyDescent="0.45">
      <c r="A450" s="106"/>
      <c r="B450" s="662"/>
      <c r="C450" s="628"/>
      <c r="D450" s="659"/>
      <c r="E450" s="553"/>
      <c r="F450" s="656"/>
      <c r="G450" s="252" t="str">
        <f>IF('８-2'!I464&lt;&gt;"",'８-2'!I464,"")</f>
        <v/>
      </c>
      <c r="H450" s="261" t="str">
        <f>IF('８-2'!J464&lt;&gt;"",'８-2'!J464,"")</f>
        <v/>
      </c>
      <c r="I450" s="243" t="str">
        <f>IF('８-2'!K464&lt;&gt;"",'８-2'!K464,"")</f>
        <v/>
      </c>
      <c r="J450" s="253" t="str">
        <f>IF('８-2'!L464&lt;&gt;"",'８-2'!L464,"")</f>
        <v/>
      </c>
      <c r="K450" s="243" t="str">
        <f>IF('８-2'!M464&lt;&gt;"",'８-2'!M464,"")</f>
        <v/>
      </c>
    </row>
    <row r="451" spans="1:11" x14ac:dyDescent="0.45">
      <c r="A451" s="106"/>
      <c r="B451" s="662"/>
      <c r="C451" s="628"/>
      <c r="D451" s="659"/>
      <c r="E451" s="553"/>
      <c r="F451" s="656"/>
      <c r="G451" s="252" t="str">
        <f>IF('８-2'!I465&lt;&gt;"",'８-2'!I465,"")</f>
        <v/>
      </c>
      <c r="H451" s="261" t="str">
        <f>IF('８-2'!J465&lt;&gt;"",'８-2'!J465,"")</f>
        <v/>
      </c>
      <c r="I451" s="243" t="str">
        <f>IF('８-2'!K465&lt;&gt;"",'８-2'!K465,"")</f>
        <v/>
      </c>
      <c r="J451" s="253" t="str">
        <f>IF('８-2'!L465&lt;&gt;"",'８-2'!L465,"")</f>
        <v/>
      </c>
      <c r="K451" s="243" t="str">
        <f>IF('８-2'!M465&lt;&gt;"",'８-2'!M465,"")</f>
        <v/>
      </c>
    </row>
    <row r="452" spans="1:11" x14ac:dyDescent="0.45">
      <c r="A452" s="106"/>
      <c r="B452" s="662"/>
      <c r="C452" s="628"/>
      <c r="D452" s="659"/>
      <c r="E452" s="553"/>
      <c r="F452" s="656"/>
      <c r="G452" s="252" t="str">
        <f>IF('８-2'!I466&lt;&gt;"",'８-2'!I466,"")</f>
        <v/>
      </c>
      <c r="H452" s="261" t="str">
        <f>IF('８-2'!J466&lt;&gt;"",'８-2'!J466,"")</f>
        <v/>
      </c>
      <c r="I452" s="243" t="str">
        <f>IF('８-2'!K466&lt;&gt;"",'８-2'!K466,"")</f>
        <v/>
      </c>
      <c r="J452" s="253" t="str">
        <f>IF('８-2'!L466&lt;&gt;"",'８-2'!L466,"")</f>
        <v/>
      </c>
      <c r="K452" s="243" t="str">
        <f>IF('８-2'!M466&lt;&gt;"",'８-2'!M466,"")</f>
        <v/>
      </c>
    </row>
    <row r="453" spans="1:11" x14ac:dyDescent="0.45">
      <c r="A453" s="106"/>
      <c r="B453" s="662"/>
      <c r="C453" s="628"/>
      <c r="D453" s="659"/>
      <c r="E453" s="553"/>
      <c r="F453" s="656"/>
      <c r="G453" s="252" t="str">
        <f>IF('８-2'!I467&lt;&gt;"",'８-2'!I467,"")</f>
        <v/>
      </c>
      <c r="H453" s="261" t="str">
        <f>IF('８-2'!J467&lt;&gt;"",'８-2'!J467,"")</f>
        <v/>
      </c>
      <c r="I453" s="243" t="str">
        <f>IF('８-2'!K467&lt;&gt;"",'８-2'!K467,"")</f>
        <v/>
      </c>
      <c r="J453" s="253" t="str">
        <f>IF('８-2'!L467&lt;&gt;"",'８-2'!L467,"")</f>
        <v/>
      </c>
      <c r="K453" s="243" t="str">
        <f>IF('８-2'!M467&lt;&gt;"",'８-2'!M467,"")</f>
        <v/>
      </c>
    </row>
    <row r="454" spans="1:11" x14ac:dyDescent="0.45">
      <c r="A454" s="106"/>
      <c r="B454" s="662"/>
      <c r="C454" s="628"/>
      <c r="D454" s="659"/>
      <c r="E454" s="553"/>
      <c r="F454" s="656"/>
      <c r="G454" s="252" t="str">
        <f>IF('８-2'!I468&lt;&gt;"",'８-2'!I468,"")</f>
        <v/>
      </c>
      <c r="H454" s="261" t="str">
        <f>IF('８-2'!J468&lt;&gt;"",'８-2'!J468,"")</f>
        <v/>
      </c>
      <c r="I454" s="243" t="str">
        <f>IF('８-2'!K468&lt;&gt;"",'８-2'!K468,"")</f>
        <v/>
      </c>
      <c r="J454" s="253" t="str">
        <f>IF('８-2'!L468&lt;&gt;"",'８-2'!L468,"")</f>
        <v/>
      </c>
      <c r="K454" s="243" t="str">
        <f>IF('８-2'!M468&lt;&gt;"",'８-2'!M468,"")</f>
        <v/>
      </c>
    </row>
    <row r="455" spans="1:11" x14ac:dyDescent="0.45">
      <c r="A455" s="106"/>
      <c r="B455" s="662"/>
      <c r="C455" s="628"/>
      <c r="D455" s="659"/>
      <c r="E455" s="553"/>
      <c r="F455" s="656"/>
      <c r="G455" s="252" t="str">
        <f>IF('８-2'!I469&lt;&gt;"",'８-2'!I469,"")</f>
        <v/>
      </c>
      <c r="H455" s="261" t="str">
        <f>IF('８-2'!J469&lt;&gt;"",'８-2'!J469,"")</f>
        <v/>
      </c>
      <c r="I455" s="243" t="str">
        <f>IF('８-2'!K469&lt;&gt;"",'８-2'!K469,"")</f>
        <v/>
      </c>
      <c r="J455" s="253" t="str">
        <f>IF('８-2'!L469&lt;&gt;"",'８-2'!L469,"")</f>
        <v/>
      </c>
      <c r="K455" s="243" t="str">
        <f>IF('８-2'!M469&lt;&gt;"",'８-2'!M469,"")</f>
        <v/>
      </c>
    </row>
    <row r="456" spans="1:11" x14ac:dyDescent="0.45">
      <c r="A456" s="106"/>
      <c r="B456" s="662"/>
      <c r="C456" s="628"/>
      <c r="D456" s="659"/>
      <c r="E456" s="553"/>
      <c r="F456" s="656"/>
      <c r="G456" s="252" t="str">
        <f>IF('８-2'!I470&lt;&gt;"",'８-2'!I470,"")</f>
        <v/>
      </c>
      <c r="H456" s="261" t="str">
        <f>IF('８-2'!J470&lt;&gt;"",'８-2'!J470,"")</f>
        <v/>
      </c>
      <c r="I456" s="243" t="str">
        <f>IF('８-2'!K470&lt;&gt;"",'８-2'!K470,"")</f>
        <v/>
      </c>
      <c r="J456" s="253" t="str">
        <f>IF('８-2'!L470&lt;&gt;"",'８-2'!L470,"")</f>
        <v/>
      </c>
      <c r="K456" s="243" t="str">
        <f>IF('８-2'!M470&lt;&gt;"",'８-2'!M470,"")</f>
        <v/>
      </c>
    </row>
    <row r="457" spans="1:11" x14ac:dyDescent="0.45">
      <c r="A457" s="106"/>
      <c r="B457" s="662"/>
      <c r="C457" s="628"/>
      <c r="D457" s="659"/>
      <c r="E457" s="553"/>
      <c r="F457" s="656"/>
      <c r="G457" s="252" t="str">
        <f>IF('８-2'!I471&lt;&gt;"",'８-2'!I471,"")</f>
        <v/>
      </c>
      <c r="H457" s="261" t="str">
        <f>IF('８-2'!J471&lt;&gt;"",'８-2'!J471,"")</f>
        <v/>
      </c>
      <c r="I457" s="243" t="str">
        <f>IF('８-2'!K471&lt;&gt;"",'８-2'!K471,"")</f>
        <v/>
      </c>
      <c r="J457" s="253" t="str">
        <f>IF('８-2'!L471&lt;&gt;"",'８-2'!L471,"")</f>
        <v/>
      </c>
      <c r="K457" s="243" t="str">
        <f>IF('８-2'!M471&lt;&gt;"",'８-2'!M471,"")</f>
        <v/>
      </c>
    </row>
    <row r="458" spans="1:11" ht="15.6" thickBot="1" x14ac:dyDescent="0.5">
      <c r="A458" s="106"/>
      <c r="B458" s="590"/>
      <c r="C458" s="629"/>
      <c r="D458" s="660"/>
      <c r="E458" s="554"/>
      <c r="F458" s="657"/>
      <c r="G458" s="254" t="str">
        <f>IF('８-2'!I472&lt;&gt;"",'８-2'!I472,"")</f>
        <v/>
      </c>
      <c r="H458" s="264" t="str">
        <f>IF('８-2'!J472&lt;&gt;"",'８-2'!J472,"")</f>
        <v/>
      </c>
      <c r="I458" s="247" t="str">
        <f>IF('８-2'!K472&lt;&gt;"",'８-2'!K472,"")</f>
        <v/>
      </c>
      <c r="J458" s="255" t="str">
        <f>IF('８-2'!L472&lt;&gt;"",'８-2'!L472,"")</f>
        <v/>
      </c>
      <c r="K458" s="247" t="str">
        <f>IF('８-2'!M472&lt;&gt;"",'８-2'!M472,"")</f>
        <v/>
      </c>
    </row>
    <row r="459" spans="1:11" x14ac:dyDescent="0.45">
      <c r="A459" s="106"/>
      <c r="B459" s="658" t="str">
        <f>IF(C459&lt;&gt;"",14,"")</f>
        <v/>
      </c>
      <c r="C459" s="663" t="str">
        <f>IF('1'!D26&lt;&gt;"",'1'!D26,"")</f>
        <v/>
      </c>
      <c r="D459" s="658" t="str">
        <f>IF('3'!G83="[選択]","","【A】"&amp;'3'!G83&amp;"（"&amp;'3'!H84&amp;"）"&amp;CHAR(10))&amp;IF('3'!I83="[選択]","","【B】"&amp;'3'!I83&amp;"（"&amp;'3'!J84&amp;"）"&amp;CHAR(10))&amp;IF('3'!K83="実施済","【C】"&amp;'3'!K83&amp;"（"&amp;'3'!L84&amp;"）"&amp;CHAR(10),"")&amp;IF('3'!M83="実施済","【D】"&amp;'3'!M83&amp;"（"&amp;'3'!N84&amp;"）"&amp;CHAR(10),"")</f>
        <v/>
      </c>
      <c r="E459" s="552" t="str">
        <f>IF('4'!G84="[選択]","","【a】"&amp;'4'!G84&amp;"（"&amp;'4'!H85&amp;"）"&amp;CHAR(10))&amp;IF('4'!I84="[選択]","","【b】"&amp;'4'!I84&amp;"（"&amp;'4'!J85&amp;"）"&amp;CHAR(10))&amp;IF('4'!K84="[選択]","","【c】"&amp;'4'!K84&amp;"（"&amp;'4'!L85&amp;"）"&amp;CHAR(10))&amp;IF('4'!M84="[選択]","","【d】"&amp;'4'!M84&amp;"（"&amp;'4'!N85&amp;"）"&amp;CHAR(10))&amp;IF('4'!O84="[選択]","","【e】"&amp;'4'!O84&amp;"（"&amp;'4'!P85&amp;"）"&amp;CHAR(10))&amp;IF('4'!Q84="[選択]","","【f】"&amp;'4'!Q84&amp;"（"&amp;'4'!R85&amp;"）"&amp;CHAR(10))&amp;IF('4'!S84="[選択]","","【g】"&amp;'4'!S84&amp;"（"&amp;'4'!T85&amp;"）"&amp;CHAR(10))&amp;IF('4'!U84="[選択]","","【h】"&amp;'4'!U84&amp;"（"&amp;'4'!V85&amp;"）")</f>
        <v/>
      </c>
      <c r="F459" s="655" t="str">
        <f>'4'!X84</f>
        <v>[選択]</v>
      </c>
      <c r="G459" s="250" t="str">
        <f>IF('８-2'!I473&lt;&gt;"",'８-2'!I473,"")</f>
        <v/>
      </c>
      <c r="H459" s="251" t="str">
        <f>IF('８-2'!J473&lt;&gt;"",'８-2'!J473,"")</f>
        <v/>
      </c>
      <c r="I459" s="236" t="str">
        <f>IF('８-2'!K473&lt;&gt;"",'８-2'!K473,"")</f>
        <v/>
      </c>
      <c r="J459" s="251" t="str">
        <f>IF('８-2'!L473&lt;&gt;"",'８-2'!L473,"")</f>
        <v/>
      </c>
      <c r="K459" s="236" t="str">
        <f>IF('８-2'!M473&lt;&gt;"",'８-2'!M473,"")</f>
        <v/>
      </c>
    </row>
    <row r="460" spans="1:11" x14ac:dyDescent="0.45">
      <c r="A460" s="106"/>
      <c r="B460" s="659"/>
      <c r="C460" s="664"/>
      <c r="D460" s="659"/>
      <c r="E460" s="553"/>
      <c r="F460" s="656"/>
      <c r="G460" s="252" t="str">
        <f>IF('８-2'!I474&lt;&gt;"",'８-2'!I474,"")</f>
        <v/>
      </c>
      <c r="H460" s="253" t="str">
        <f>IF('８-2'!J474&lt;&gt;"",'８-2'!J474,"")</f>
        <v/>
      </c>
      <c r="I460" s="243" t="str">
        <f>IF('８-2'!K474&lt;&gt;"",'８-2'!K474,"")</f>
        <v/>
      </c>
      <c r="J460" s="253" t="str">
        <f>IF('８-2'!L474&lt;&gt;"",'８-2'!L474,"")</f>
        <v/>
      </c>
      <c r="K460" s="243" t="str">
        <f>IF('８-2'!M474&lt;&gt;"",'８-2'!M474,"")</f>
        <v/>
      </c>
    </row>
    <row r="461" spans="1:11" x14ac:dyDescent="0.45">
      <c r="A461" s="106"/>
      <c r="B461" s="659"/>
      <c r="C461" s="664"/>
      <c r="D461" s="659"/>
      <c r="E461" s="553"/>
      <c r="F461" s="656"/>
      <c r="G461" s="252" t="str">
        <f>IF('８-2'!I475&lt;&gt;"",'８-2'!I475,"")</f>
        <v/>
      </c>
      <c r="H461" s="253" t="str">
        <f>IF('８-2'!J475&lt;&gt;"",'８-2'!J475,"")</f>
        <v/>
      </c>
      <c r="I461" s="243" t="str">
        <f>IF('８-2'!K475&lt;&gt;"",'８-2'!K475,"")</f>
        <v/>
      </c>
      <c r="J461" s="253" t="str">
        <f>IF('８-2'!L475&lt;&gt;"",'８-2'!L475,"")</f>
        <v/>
      </c>
      <c r="K461" s="243" t="str">
        <f>IF('８-2'!M475&lt;&gt;"",'８-2'!M475,"")</f>
        <v/>
      </c>
    </row>
    <row r="462" spans="1:11" x14ac:dyDescent="0.45">
      <c r="A462" s="106"/>
      <c r="B462" s="659"/>
      <c r="C462" s="664"/>
      <c r="D462" s="659"/>
      <c r="E462" s="553"/>
      <c r="F462" s="656"/>
      <c r="G462" s="252" t="str">
        <f>IF('８-2'!I476&lt;&gt;"",'８-2'!I476,"")</f>
        <v/>
      </c>
      <c r="H462" s="253" t="str">
        <f>IF('８-2'!J476&lt;&gt;"",'８-2'!J476,"")</f>
        <v/>
      </c>
      <c r="I462" s="243" t="str">
        <f>IF('８-2'!K476&lt;&gt;"",'８-2'!K476,"")</f>
        <v/>
      </c>
      <c r="J462" s="253" t="str">
        <f>IF('８-2'!L476&lt;&gt;"",'８-2'!L476,"")</f>
        <v/>
      </c>
      <c r="K462" s="243" t="str">
        <f>IF('８-2'!M476&lt;&gt;"",'８-2'!M476,"")</f>
        <v/>
      </c>
    </row>
    <row r="463" spans="1:11" x14ac:dyDescent="0.45">
      <c r="A463" s="106"/>
      <c r="B463" s="659"/>
      <c r="C463" s="664"/>
      <c r="D463" s="659"/>
      <c r="E463" s="553"/>
      <c r="F463" s="656"/>
      <c r="G463" s="252" t="str">
        <f>IF('８-2'!I477&lt;&gt;"",'８-2'!I477,"")</f>
        <v/>
      </c>
      <c r="H463" s="253" t="str">
        <f>IF('８-2'!J477&lt;&gt;"",'８-2'!J477,"")</f>
        <v/>
      </c>
      <c r="I463" s="243" t="str">
        <f>IF('８-2'!K477&lt;&gt;"",'８-2'!K477,"")</f>
        <v/>
      </c>
      <c r="J463" s="253" t="str">
        <f>IF('８-2'!L477&lt;&gt;"",'８-2'!L477,"")</f>
        <v/>
      </c>
      <c r="K463" s="243" t="str">
        <f>IF('８-2'!M477&lt;&gt;"",'８-2'!M477,"")</f>
        <v/>
      </c>
    </row>
    <row r="464" spans="1:11" x14ac:dyDescent="0.45">
      <c r="A464" s="106"/>
      <c r="B464" s="659"/>
      <c r="C464" s="664"/>
      <c r="D464" s="659"/>
      <c r="E464" s="553"/>
      <c r="F464" s="656"/>
      <c r="G464" s="252" t="str">
        <f>IF('８-2'!I478&lt;&gt;"",'８-2'!I478,"")</f>
        <v/>
      </c>
      <c r="H464" s="253" t="str">
        <f>IF('８-2'!J478&lt;&gt;"",'８-2'!J478,"")</f>
        <v/>
      </c>
      <c r="I464" s="243" t="str">
        <f>IF('８-2'!K478&lt;&gt;"",'８-2'!K478,"")</f>
        <v/>
      </c>
      <c r="J464" s="253" t="str">
        <f>IF('８-2'!L478&lt;&gt;"",'８-2'!L478,"")</f>
        <v/>
      </c>
      <c r="K464" s="243" t="str">
        <f>IF('８-2'!M478&lt;&gt;"",'８-2'!M478,"")</f>
        <v/>
      </c>
    </row>
    <row r="465" spans="1:11" x14ac:dyDescent="0.45">
      <c r="A465" s="106"/>
      <c r="B465" s="659"/>
      <c r="C465" s="664"/>
      <c r="D465" s="659"/>
      <c r="E465" s="553"/>
      <c r="F465" s="656"/>
      <c r="G465" s="252" t="str">
        <f>IF('８-2'!I479&lt;&gt;"",'８-2'!I479,"")</f>
        <v/>
      </c>
      <c r="H465" s="253" t="str">
        <f>IF('８-2'!J479&lt;&gt;"",'８-2'!J479,"")</f>
        <v/>
      </c>
      <c r="I465" s="243" t="str">
        <f>IF('８-2'!K479&lt;&gt;"",'８-2'!K479,"")</f>
        <v/>
      </c>
      <c r="J465" s="253" t="str">
        <f>IF('８-2'!L479&lt;&gt;"",'８-2'!L479,"")</f>
        <v/>
      </c>
      <c r="K465" s="243" t="str">
        <f>IF('８-2'!M479&lt;&gt;"",'８-2'!M479,"")</f>
        <v/>
      </c>
    </row>
    <row r="466" spans="1:11" x14ac:dyDescent="0.45">
      <c r="A466" s="106"/>
      <c r="B466" s="659"/>
      <c r="C466" s="664"/>
      <c r="D466" s="659"/>
      <c r="E466" s="553"/>
      <c r="F466" s="656"/>
      <c r="G466" s="252" t="str">
        <f>IF('８-2'!I480&lt;&gt;"",'８-2'!I480,"")</f>
        <v/>
      </c>
      <c r="H466" s="253" t="str">
        <f>IF('８-2'!J480&lt;&gt;"",'８-2'!J480,"")</f>
        <v/>
      </c>
      <c r="I466" s="243" t="str">
        <f>IF('８-2'!K480&lt;&gt;"",'８-2'!K480,"")</f>
        <v/>
      </c>
      <c r="J466" s="253" t="str">
        <f>IF('８-2'!L480&lt;&gt;"",'８-2'!L480,"")</f>
        <v/>
      </c>
      <c r="K466" s="243" t="str">
        <f>IF('８-2'!M480&lt;&gt;"",'８-2'!M480,"")</f>
        <v/>
      </c>
    </row>
    <row r="467" spans="1:11" x14ac:dyDescent="0.45">
      <c r="A467" s="106"/>
      <c r="B467" s="659"/>
      <c r="C467" s="664"/>
      <c r="D467" s="659"/>
      <c r="E467" s="553"/>
      <c r="F467" s="656"/>
      <c r="G467" s="252" t="str">
        <f>IF('８-2'!I481&lt;&gt;"",'８-2'!I481,"")</f>
        <v/>
      </c>
      <c r="H467" s="253" t="str">
        <f>IF('８-2'!J481&lt;&gt;"",'８-2'!J481,"")</f>
        <v/>
      </c>
      <c r="I467" s="243" t="str">
        <f>IF('８-2'!K481&lt;&gt;"",'８-2'!K481,"")</f>
        <v/>
      </c>
      <c r="J467" s="253" t="str">
        <f>IF('８-2'!L481&lt;&gt;"",'８-2'!L481,"")</f>
        <v/>
      </c>
      <c r="K467" s="243" t="str">
        <f>IF('８-2'!M481&lt;&gt;"",'８-2'!M481,"")</f>
        <v/>
      </c>
    </row>
    <row r="468" spans="1:11" x14ac:dyDescent="0.45">
      <c r="A468" s="106"/>
      <c r="B468" s="659"/>
      <c r="C468" s="664"/>
      <c r="D468" s="659"/>
      <c r="E468" s="553"/>
      <c r="F468" s="656"/>
      <c r="G468" s="252" t="str">
        <f>IF('８-2'!I482&lt;&gt;"",'８-2'!I482,"")</f>
        <v/>
      </c>
      <c r="H468" s="253" t="str">
        <f>IF('８-2'!J482&lt;&gt;"",'８-2'!J482,"")</f>
        <v/>
      </c>
      <c r="I468" s="243" t="str">
        <f>IF('８-2'!K482&lt;&gt;"",'８-2'!K482,"")</f>
        <v/>
      </c>
      <c r="J468" s="253" t="str">
        <f>IF('８-2'!L482&lt;&gt;"",'８-2'!L482,"")</f>
        <v/>
      </c>
      <c r="K468" s="243" t="str">
        <f>IF('８-2'!M482&lt;&gt;"",'８-2'!M482,"")</f>
        <v/>
      </c>
    </row>
    <row r="469" spans="1:11" x14ac:dyDescent="0.45">
      <c r="A469" s="106"/>
      <c r="B469" s="659"/>
      <c r="C469" s="664"/>
      <c r="D469" s="659"/>
      <c r="E469" s="553"/>
      <c r="F469" s="656"/>
      <c r="G469" s="252" t="str">
        <f>IF('８-2'!I483&lt;&gt;"",'８-2'!I483,"")</f>
        <v/>
      </c>
      <c r="H469" s="253" t="str">
        <f>IF('８-2'!J483&lt;&gt;"",'８-2'!J483,"")</f>
        <v/>
      </c>
      <c r="I469" s="243" t="str">
        <f>IF('８-2'!K483&lt;&gt;"",'８-2'!K483,"")</f>
        <v/>
      </c>
      <c r="J469" s="253" t="str">
        <f>IF('８-2'!L483&lt;&gt;"",'８-2'!L483,"")</f>
        <v/>
      </c>
      <c r="K469" s="243" t="str">
        <f>IF('８-2'!M483&lt;&gt;"",'８-2'!M483,"")</f>
        <v/>
      </c>
    </row>
    <row r="470" spans="1:11" x14ac:dyDescent="0.45">
      <c r="A470" s="106"/>
      <c r="B470" s="659"/>
      <c r="C470" s="664"/>
      <c r="D470" s="659"/>
      <c r="E470" s="553"/>
      <c r="F470" s="656"/>
      <c r="G470" s="252" t="str">
        <f>IF('８-2'!I484&lt;&gt;"",'８-2'!I484,"")</f>
        <v/>
      </c>
      <c r="H470" s="253" t="str">
        <f>IF('８-2'!J484&lt;&gt;"",'８-2'!J484,"")</f>
        <v/>
      </c>
      <c r="I470" s="243" t="str">
        <f>IF('８-2'!K484&lt;&gt;"",'８-2'!K484,"")</f>
        <v/>
      </c>
      <c r="J470" s="253" t="str">
        <f>IF('８-2'!L484&lt;&gt;"",'８-2'!L484,"")</f>
        <v/>
      </c>
      <c r="K470" s="243" t="str">
        <f>IF('８-2'!M484&lt;&gt;"",'８-2'!M484,"")</f>
        <v/>
      </c>
    </row>
    <row r="471" spans="1:11" x14ac:dyDescent="0.45">
      <c r="A471" s="106"/>
      <c r="B471" s="659"/>
      <c r="C471" s="664"/>
      <c r="D471" s="659"/>
      <c r="E471" s="553"/>
      <c r="F471" s="656"/>
      <c r="G471" s="252" t="str">
        <f>IF('８-2'!I485&lt;&gt;"",'８-2'!I485,"")</f>
        <v/>
      </c>
      <c r="H471" s="253" t="str">
        <f>IF('８-2'!J485&lt;&gt;"",'８-2'!J485,"")</f>
        <v/>
      </c>
      <c r="I471" s="243" t="str">
        <f>IF('８-2'!K485&lt;&gt;"",'８-2'!K485,"")</f>
        <v/>
      </c>
      <c r="J471" s="253" t="str">
        <f>IF('８-2'!L485&lt;&gt;"",'８-2'!L485,"")</f>
        <v/>
      </c>
      <c r="K471" s="243" t="str">
        <f>IF('８-2'!M485&lt;&gt;"",'８-2'!M485,"")</f>
        <v/>
      </c>
    </row>
    <row r="472" spans="1:11" x14ac:dyDescent="0.45">
      <c r="A472" s="106"/>
      <c r="B472" s="659"/>
      <c r="C472" s="664"/>
      <c r="D472" s="659"/>
      <c r="E472" s="553"/>
      <c r="F472" s="656"/>
      <c r="G472" s="252" t="str">
        <f>IF('８-2'!I486&lt;&gt;"",'８-2'!I486,"")</f>
        <v/>
      </c>
      <c r="H472" s="253" t="str">
        <f>IF('８-2'!J486&lt;&gt;"",'８-2'!J486,"")</f>
        <v/>
      </c>
      <c r="I472" s="243" t="str">
        <f>IF('８-2'!K486&lt;&gt;"",'８-2'!K486,"")</f>
        <v/>
      </c>
      <c r="J472" s="253" t="str">
        <f>IF('８-2'!L486&lt;&gt;"",'８-2'!L486,"")</f>
        <v/>
      </c>
      <c r="K472" s="243" t="str">
        <f>IF('８-2'!M486&lt;&gt;"",'８-2'!M486,"")</f>
        <v/>
      </c>
    </row>
    <row r="473" spans="1:11" x14ac:dyDescent="0.45">
      <c r="A473" s="106"/>
      <c r="B473" s="659"/>
      <c r="C473" s="664"/>
      <c r="D473" s="659"/>
      <c r="E473" s="553"/>
      <c r="F473" s="656"/>
      <c r="G473" s="252" t="str">
        <f>IF('８-2'!I487&lt;&gt;"",'８-2'!I487,"")</f>
        <v/>
      </c>
      <c r="H473" s="253" t="str">
        <f>IF('８-2'!J487&lt;&gt;"",'８-2'!J487,"")</f>
        <v/>
      </c>
      <c r="I473" s="243" t="str">
        <f>IF('８-2'!K487&lt;&gt;"",'８-2'!K487,"")</f>
        <v/>
      </c>
      <c r="J473" s="253" t="str">
        <f>IF('８-2'!L487&lt;&gt;"",'８-2'!L487,"")</f>
        <v/>
      </c>
      <c r="K473" s="243" t="str">
        <f>IF('８-2'!M487&lt;&gt;"",'８-2'!M487,"")</f>
        <v/>
      </c>
    </row>
    <row r="474" spans="1:11" x14ac:dyDescent="0.45">
      <c r="A474" s="106"/>
      <c r="B474" s="659"/>
      <c r="C474" s="664"/>
      <c r="D474" s="659"/>
      <c r="E474" s="553"/>
      <c r="F474" s="656"/>
      <c r="G474" s="252" t="str">
        <f>IF('８-2'!I488&lt;&gt;"",'８-2'!I488,"")</f>
        <v/>
      </c>
      <c r="H474" s="253" t="str">
        <f>IF('８-2'!J488&lt;&gt;"",'８-2'!J488,"")</f>
        <v/>
      </c>
      <c r="I474" s="243" t="str">
        <f>IF('８-2'!K488&lt;&gt;"",'８-2'!K488,"")</f>
        <v/>
      </c>
      <c r="J474" s="253" t="str">
        <f>IF('８-2'!L488&lt;&gt;"",'８-2'!L488,"")</f>
        <v/>
      </c>
      <c r="K474" s="243" t="str">
        <f>IF('８-2'!M488&lt;&gt;"",'８-2'!M488,"")</f>
        <v/>
      </c>
    </row>
    <row r="475" spans="1:11" x14ac:dyDescent="0.45">
      <c r="A475" s="106"/>
      <c r="B475" s="659"/>
      <c r="C475" s="664"/>
      <c r="D475" s="659"/>
      <c r="E475" s="553"/>
      <c r="F475" s="656"/>
      <c r="G475" s="252" t="str">
        <f>IF('８-2'!I489&lt;&gt;"",'８-2'!I489,"")</f>
        <v/>
      </c>
      <c r="H475" s="253" t="str">
        <f>IF('８-2'!J489&lt;&gt;"",'８-2'!J489,"")</f>
        <v/>
      </c>
      <c r="I475" s="243" t="str">
        <f>IF('８-2'!K489&lt;&gt;"",'８-2'!K489,"")</f>
        <v/>
      </c>
      <c r="J475" s="253" t="str">
        <f>IF('８-2'!L489&lt;&gt;"",'８-2'!L489,"")</f>
        <v/>
      </c>
      <c r="K475" s="243" t="str">
        <f>IF('８-2'!M489&lt;&gt;"",'８-2'!M489,"")</f>
        <v/>
      </c>
    </row>
    <row r="476" spans="1:11" x14ac:dyDescent="0.45">
      <c r="A476" s="106"/>
      <c r="B476" s="659"/>
      <c r="C476" s="664"/>
      <c r="D476" s="659"/>
      <c r="E476" s="553"/>
      <c r="F476" s="656"/>
      <c r="G476" s="252" t="str">
        <f>IF('８-2'!I490&lt;&gt;"",'８-2'!I490,"")</f>
        <v/>
      </c>
      <c r="H476" s="253" t="str">
        <f>IF('８-2'!J490&lt;&gt;"",'８-2'!J490,"")</f>
        <v/>
      </c>
      <c r="I476" s="243" t="str">
        <f>IF('８-2'!K490&lt;&gt;"",'８-2'!K490,"")</f>
        <v/>
      </c>
      <c r="J476" s="253" t="str">
        <f>IF('８-2'!L490&lt;&gt;"",'８-2'!L490,"")</f>
        <v/>
      </c>
      <c r="K476" s="243" t="str">
        <f>IF('８-2'!M490&lt;&gt;"",'８-2'!M490,"")</f>
        <v/>
      </c>
    </row>
    <row r="477" spans="1:11" x14ac:dyDescent="0.45">
      <c r="A477" s="106"/>
      <c r="B477" s="659"/>
      <c r="C477" s="664"/>
      <c r="D477" s="659"/>
      <c r="E477" s="553"/>
      <c r="F477" s="656"/>
      <c r="G477" s="252" t="str">
        <f>IF('８-2'!I491&lt;&gt;"",'８-2'!I491,"")</f>
        <v/>
      </c>
      <c r="H477" s="253" t="str">
        <f>IF('８-2'!J491&lt;&gt;"",'８-2'!J491,"")</f>
        <v/>
      </c>
      <c r="I477" s="243" t="str">
        <f>IF('８-2'!K491&lt;&gt;"",'８-2'!K491,"")</f>
        <v/>
      </c>
      <c r="J477" s="253" t="str">
        <f>IF('８-2'!L491&lt;&gt;"",'８-2'!L491,"")</f>
        <v/>
      </c>
      <c r="K477" s="243" t="str">
        <f>IF('８-2'!M491&lt;&gt;"",'８-2'!M491,"")</f>
        <v/>
      </c>
    </row>
    <row r="478" spans="1:11" x14ac:dyDescent="0.45">
      <c r="A478" s="106"/>
      <c r="B478" s="659"/>
      <c r="C478" s="664"/>
      <c r="D478" s="659"/>
      <c r="E478" s="553"/>
      <c r="F478" s="656"/>
      <c r="G478" s="252" t="str">
        <f>IF('８-2'!I492&lt;&gt;"",'８-2'!I492,"")</f>
        <v/>
      </c>
      <c r="H478" s="253" t="str">
        <f>IF('８-2'!J492&lt;&gt;"",'８-2'!J492,"")</f>
        <v/>
      </c>
      <c r="I478" s="243" t="str">
        <f>IF('８-2'!K492&lt;&gt;"",'８-2'!K492,"")</f>
        <v/>
      </c>
      <c r="J478" s="253" t="str">
        <f>IF('８-2'!L492&lt;&gt;"",'８-2'!L492,"")</f>
        <v/>
      </c>
      <c r="K478" s="243" t="str">
        <f>IF('８-2'!M492&lt;&gt;"",'８-2'!M492,"")</f>
        <v/>
      </c>
    </row>
    <row r="479" spans="1:11" x14ac:dyDescent="0.45">
      <c r="A479" s="106"/>
      <c r="B479" s="659"/>
      <c r="C479" s="664"/>
      <c r="D479" s="659"/>
      <c r="E479" s="553"/>
      <c r="F479" s="656"/>
      <c r="G479" s="252" t="str">
        <f>IF('８-2'!I493&lt;&gt;"",'８-2'!I493,"")</f>
        <v/>
      </c>
      <c r="H479" s="253" t="str">
        <f>IF('８-2'!J493&lt;&gt;"",'８-2'!J493,"")</f>
        <v/>
      </c>
      <c r="I479" s="243" t="str">
        <f>IF('８-2'!K493&lt;&gt;"",'８-2'!K493,"")</f>
        <v/>
      </c>
      <c r="J479" s="253" t="str">
        <f>IF('８-2'!L493&lt;&gt;"",'８-2'!L493,"")</f>
        <v/>
      </c>
      <c r="K479" s="243" t="str">
        <f>IF('８-2'!M493&lt;&gt;"",'８-2'!M493,"")</f>
        <v/>
      </c>
    </row>
    <row r="480" spans="1:11" x14ac:dyDescent="0.45">
      <c r="A480" s="106"/>
      <c r="B480" s="659"/>
      <c r="C480" s="664"/>
      <c r="D480" s="659"/>
      <c r="E480" s="553"/>
      <c r="F480" s="656"/>
      <c r="G480" s="252" t="str">
        <f>IF('８-2'!I494&lt;&gt;"",'８-2'!I494,"")</f>
        <v/>
      </c>
      <c r="H480" s="253" t="str">
        <f>IF('８-2'!J494&lt;&gt;"",'８-2'!J494,"")</f>
        <v/>
      </c>
      <c r="I480" s="243" t="str">
        <f>IF('８-2'!K494&lt;&gt;"",'８-2'!K494,"")</f>
        <v/>
      </c>
      <c r="J480" s="253" t="str">
        <f>IF('８-2'!L494&lt;&gt;"",'８-2'!L494,"")</f>
        <v/>
      </c>
      <c r="K480" s="243" t="str">
        <f>IF('８-2'!M494&lt;&gt;"",'８-2'!M494,"")</f>
        <v/>
      </c>
    </row>
    <row r="481" spans="1:11" x14ac:dyDescent="0.45">
      <c r="A481" s="106"/>
      <c r="B481" s="659"/>
      <c r="C481" s="664"/>
      <c r="D481" s="659"/>
      <c r="E481" s="553"/>
      <c r="F481" s="656"/>
      <c r="G481" s="252" t="str">
        <f>IF('８-2'!I495&lt;&gt;"",'８-2'!I495,"")</f>
        <v/>
      </c>
      <c r="H481" s="253" t="str">
        <f>IF('８-2'!J495&lt;&gt;"",'８-2'!J495,"")</f>
        <v/>
      </c>
      <c r="I481" s="243" t="str">
        <f>IF('８-2'!K495&lt;&gt;"",'８-2'!K495,"")</f>
        <v/>
      </c>
      <c r="J481" s="253" t="str">
        <f>IF('８-2'!L495&lt;&gt;"",'８-2'!L495,"")</f>
        <v/>
      </c>
      <c r="K481" s="243" t="str">
        <f>IF('８-2'!M495&lt;&gt;"",'８-2'!M495,"")</f>
        <v/>
      </c>
    </row>
    <row r="482" spans="1:11" x14ac:dyDescent="0.45">
      <c r="A482" s="106"/>
      <c r="B482" s="659"/>
      <c r="C482" s="664"/>
      <c r="D482" s="659"/>
      <c r="E482" s="553"/>
      <c r="F482" s="656"/>
      <c r="G482" s="252" t="str">
        <f>IF('８-2'!I496&lt;&gt;"",'８-2'!I496,"")</f>
        <v/>
      </c>
      <c r="H482" s="253" t="str">
        <f>IF('８-2'!J496&lt;&gt;"",'８-2'!J496,"")</f>
        <v/>
      </c>
      <c r="I482" s="243" t="str">
        <f>IF('８-2'!K496&lt;&gt;"",'８-2'!K496,"")</f>
        <v/>
      </c>
      <c r="J482" s="253" t="str">
        <f>IF('８-2'!L496&lt;&gt;"",'８-2'!L496,"")</f>
        <v/>
      </c>
      <c r="K482" s="243" t="str">
        <f>IF('８-2'!M496&lt;&gt;"",'８-2'!M496,"")</f>
        <v/>
      </c>
    </row>
    <row r="483" spans="1:11" x14ac:dyDescent="0.45">
      <c r="A483" s="106"/>
      <c r="B483" s="659"/>
      <c r="C483" s="664"/>
      <c r="D483" s="659"/>
      <c r="E483" s="553"/>
      <c r="F483" s="656"/>
      <c r="G483" s="252" t="str">
        <f>IF('８-2'!I497&lt;&gt;"",'８-2'!I497,"")</f>
        <v/>
      </c>
      <c r="H483" s="253" t="str">
        <f>IF('８-2'!J497&lt;&gt;"",'８-2'!J497,"")</f>
        <v/>
      </c>
      <c r="I483" s="243" t="str">
        <f>IF('８-2'!K497&lt;&gt;"",'８-2'!K497,"")</f>
        <v/>
      </c>
      <c r="J483" s="253" t="str">
        <f>IF('８-2'!L497&lt;&gt;"",'８-2'!L497,"")</f>
        <v/>
      </c>
      <c r="K483" s="243" t="str">
        <f>IF('８-2'!M497&lt;&gt;"",'８-2'!M497,"")</f>
        <v/>
      </c>
    </row>
    <row r="484" spans="1:11" x14ac:dyDescent="0.45">
      <c r="A484" s="106"/>
      <c r="B484" s="659"/>
      <c r="C484" s="664"/>
      <c r="D484" s="659"/>
      <c r="E484" s="553"/>
      <c r="F484" s="656"/>
      <c r="G484" s="252" t="str">
        <f>IF('８-2'!I498&lt;&gt;"",'８-2'!I498,"")</f>
        <v/>
      </c>
      <c r="H484" s="253" t="str">
        <f>IF('８-2'!J498&lt;&gt;"",'８-2'!J498,"")</f>
        <v/>
      </c>
      <c r="I484" s="243" t="str">
        <f>IF('８-2'!K498&lt;&gt;"",'８-2'!K498,"")</f>
        <v/>
      </c>
      <c r="J484" s="253" t="str">
        <f>IF('８-2'!L498&lt;&gt;"",'８-2'!L498,"")</f>
        <v/>
      </c>
      <c r="K484" s="243" t="str">
        <f>IF('８-2'!M498&lt;&gt;"",'８-2'!M498,"")</f>
        <v/>
      </c>
    </row>
    <row r="485" spans="1:11" x14ac:dyDescent="0.45">
      <c r="A485" s="106"/>
      <c r="B485" s="659"/>
      <c r="C485" s="664"/>
      <c r="D485" s="659"/>
      <c r="E485" s="553"/>
      <c r="F485" s="656"/>
      <c r="G485" s="252" t="str">
        <f>IF('８-2'!I499&lt;&gt;"",'８-2'!I499,"")</f>
        <v/>
      </c>
      <c r="H485" s="253" t="str">
        <f>IF('８-2'!J499&lt;&gt;"",'８-2'!J499,"")</f>
        <v/>
      </c>
      <c r="I485" s="243" t="str">
        <f>IF('８-2'!K499&lt;&gt;"",'８-2'!K499,"")</f>
        <v/>
      </c>
      <c r="J485" s="253" t="str">
        <f>IF('８-2'!L499&lt;&gt;"",'８-2'!L499,"")</f>
        <v/>
      </c>
      <c r="K485" s="243" t="str">
        <f>IF('８-2'!M499&lt;&gt;"",'８-2'!M499,"")</f>
        <v/>
      </c>
    </row>
    <row r="486" spans="1:11" x14ac:dyDescent="0.45">
      <c r="A486" s="106"/>
      <c r="B486" s="659"/>
      <c r="C486" s="664"/>
      <c r="D486" s="659"/>
      <c r="E486" s="553"/>
      <c r="F486" s="656"/>
      <c r="G486" s="252" t="str">
        <f>IF('８-2'!I500&lt;&gt;"",'８-2'!I500,"")</f>
        <v/>
      </c>
      <c r="H486" s="253" t="str">
        <f>IF('８-2'!J500&lt;&gt;"",'８-2'!J500,"")</f>
        <v/>
      </c>
      <c r="I486" s="243" t="str">
        <f>IF('８-2'!K500&lt;&gt;"",'８-2'!K500,"")</f>
        <v/>
      </c>
      <c r="J486" s="253" t="str">
        <f>IF('８-2'!L500&lt;&gt;"",'８-2'!L500,"")</f>
        <v/>
      </c>
      <c r="K486" s="243" t="str">
        <f>IF('８-2'!M500&lt;&gt;"",'８-2'!M500,"")</f>
        <v/>
      </c>
    </row>
    <row r="487" spans="1:11" x14ac:dyDescent="0.45">
      <c r="A487" s="106"/>
      <c r="B487" s="659"/>
      <c r="C487" s="664"/>
      <c r="D487" s="659"/>
      <c r="E487" s="553"/>
      <c r="F487" s="656"/>
      <c r="G487" s="252" t="str">
        <f>IF('８-2'!I501&lt;&gt;"",'８-2'!I501,"")</f>
        <v/>
      </c>
      <c r="H487" s="253" t="str">
        <f>IF('８-2'!J501&lt;&gt;"",'８-2'!J501,"")</f>
        <v/>
      </c>
      <c r="I487" s="243" t="str">
        <f>IF('８-2'!K501&lt;&gt;"",'８-2'!K501,"")</f>
        <v/>
      </c>
      <c r="J487" s="253" t="str">
        <f>IF('８-2'!L501&lt;&gt;"",'８-2'!L501,"")</f>
        <v/>
      </c>
      <c r="K487" s="243" t="str">
        <f>IF('８-2'!M501&lt;&gt;"",'８-2'!M501,"")</f>
        <v/>
      </c>
    </row>
    <row r="488" spans="1:11" x14ac:dyDescent="0.45">
      <c r="A488" s="106"/>
      <c r="B488" s="659"/>
      <c r="C488" s="664"/>
      <c r="D488" s="659"/>
      <c r="E488" s="553"/>
      <c r="F488" s="656"/>
      <c r="G488" s="252" t="str">
        <f>IF('８-2'!I502&lt;&gt;"",'８-2'!I502,"")</f>
        <v/>
      </c>
      <c r="H488" s="253" t="str">
        <f>IF('８-2'!J502&lt;&gt;"",'８-2'!J502,"")</f>
        <v/>
      </c>
      <c r="I488" s="243" t="str">
        <f>IF('８-2'!K502&lt;&gt;"",'８-2'!K502,"")</f>
        <v/>
      </c>
      <c r="J488" s="253" t="str">
        <f>IF('８-2'!L502&lt;&gt;"",'８-2'!L502,"")</f>
        <v/>
      </c>
      <c r="K488" s="243" t="str">
        <f>IF('８-2'!M502&lt;&gt;"",'８-2'!M502,"")</f>
        <v/>
      </c>
    </row>
    <row r="489" spans="1:11" x14ac:dyDescent="0.45">
      <c r="A489" s="106"/>
      <c r="B489" s="659"/>
      <c r="C489" s="664"/>
      <c r="D489" s="659"/>
      <c r="E489" s="553"/>
      <c r="F489" s="656"/>
      <c r="G489" s="252" t="str">
        <f>IF('８-2'!I503&lt;&gt;"",'８-2'!I503,"")</f>
        <v/>
      </c>
      <c r="H489" s="253" t="str">
        <f>IF('８-2'!J503&lt;&gt;"",'８-2'!J503,"")</f>
        <v/>
      </c>
      <c r="I489" s="243" t="str">
        <f>IF('８-2'!K503&lt;&gt;"",'８-2'!K503,"")</f>
        <v/>
      </c>
      <c r="J489" s="253" t="str">
        <f>IF('８-2'!L503&lt;&gt;"",'８-2'!L503,"")</f>
        <v/>
      </c>
      <c r="K489" s="243" t="str">
        <f>IF('８-2'!M503&lt;&gt;"",'８-2'!M503,"")</f>
        <v/>
      </c>
    </row>
    <row r="490" spans="1:11" x14ac:dyDescent="0.45">
      <c r="A490" s="106"/>
      <c r="B490" s="659"/>
      <c r="C490" s="664"/>
      <c r="D490" s="659"/>
      <c r="E490" s="553"/>
      <c r="F490" s="656"/>
      <c r="G490" s="252" t="str">
        <f>IF('８-2'!I504&lt;&gt;"",'８-2'!I504,"")</f>
        <v/>
      </c>
      <c r="H490" s="253" t="str">
        <f>IF('８-2'!J504&lt;&gt;"",'８-2'!J504,"")</f>
        <v/>
      </c>
      <c r="I490" s="243" t="str">
        <f>IF('８-2'!K504&lt;&gt;"",'８-2'!K504,"")</f>
        <v/>
      </c>
      <c r="J490" s="253" t="str">
        <f>IF('８-2'!L504&lt;&gt;"",'８-2'!L504,"")</f>
        <v/>
      </c>
      <c r="K490" s="243" t="str">
        <f>IF('８-2'!M504&lt;&gt;"",'８-2'!M504,"")</f>
        <v/>
      </c>
    </row>
    <row r="491" spans="1:11" x14ac:dyDescent="0.45">
      <c r="A491" s="106"/>
      <c r="B491" s="659"/>
      <c r="C491" s="664"/>
      <c r="D491" s="659"/>
      <c r="E491" s="553"/>
      <c r="F491" s="656"/>
      <c r="G491" s="252" t="str">
        <f>IF('８-2'!I505&lt;&gt;"",'８-2'!I505,"")</f>
        <v/>
      </c>
      <c r="H491" s="253" t="str">
        <f>IF('８-2'!J505&lt;&gt;"",'８-2'!J505,"")</f>
        <v/>
      </c>
      <c r="I491" s="243" t="str">
        <f>IF('８-2'!K505&lt;&gt;"",'８-2'!K505,"")</f>
        <v/>
      </c>
      <c r="J491" s="253" t="str">
        <f>IF('８-2'!L505&lt;&gt;"",'８-2'!L505,"")</f>
        <v/>
      </c>
      <c r="K491" s="243" t="str">
        <f>IF('８-2'!M505&lt;&gt;"",'８-2'!M505,"")</f>
        <v/>
      </c>
    </row>
    <row r="492" spans="1:11" x14ac:dyDescent="0.45">
      <c r="A492" s="106"/>
      <c r="B492" s="659"/>
      <c r="C492" s="664"/>
      <c r="D492" s="659"/>
      <c r="E492" s="553"/>
      <c r="F492" s="656"/>
      <c r="G492" s="252" t="str">
        <f>IF('８-2'!I506&lt;&gt;"",'８-2'!I506,"")</f>
        <v/>
      </c>
      <c r="H492" s="253" t="str">
        <f>IF('８-2'!J506&lt;&gt;"",'８-2'!J506,"")</f>
        <v/>
      </c>
      <c r="I492" s="243" t="str">
        <f>IF('８-2'!K506&lt;&gt;"",'８-2'!K506,"")</f>
        <v/>
      </c>
      <c r="J492" s="253" t="str">
        <f>IF('８-2'!L506&lt;&gt;"",'８-2'!L506,"")</f>
        <v/>
      </c>
      <c r="K492" s="243" t="str">
        <f>IF('８-2'!M506&lt;&gt;"",'８-2'!M506,"")</f>
        <v/>
      </c>
    </row>
    <row r="493" spans="1:11" ht="15.6" thickBot="1" x14ac:dyDescent="0.5">
      <c r="A493" s="106"/>
      <c r="B493" s="660"/>
      <c r="C493" s="665"/>
      <c r="D493" s="660"/>
      <c r="E493" s="554"/>
      <c r="F493" s="657"/>
      <c r="G493" s="254" t="str">
        <f>IF('８-2'!I507&lt;&gt;"",'８-2'!I507,"")</f>
        <v/>
      </c>
      <c r="H493" s="255" t="str">
        <f>IF('８-2'!J507&lt;&gt;"",'８-2'!J507,"")</f>
        <v/>
      </c>
      <c r="I493" s="247" t="str">
        <f>IF('８-2'!K507&lt;&gt;"",'８-2'!K507,"")</f>
        <v/>
      </c>
      <c r="J493" s="255" t="str">
        <f>IF('８-2'!L507&lt;&gt;"",'８-2'!L507,"")</f>
        <v/>
      </c>
      <c r="K493" s="247" t="str">
        <f>IF('８-2'!M507&lt;&gt;"",'８-2'!M507,"")</f>
        <v/>
      </c>
    </row>
    <row r="494" spans="1:11" x14ac:dyDescent="0.45">
      <c r="A494" s="106"/>
      <c r="B494" s="661" t="str">
        <f>IF(C494&lt;&gt;"",15,"")</f>
        <v/>
      </c>
      <c r="C494" s="627" t="str">
        <f>IF('1'!D27&lt;&gt;"",'1'!D27,"")</f>
        <v/>
      </c>
      <c r="D494" s="658" t="str">
        <f>IF('3'!G88="[選択]","","【A】"&amp;'3'!G88&amp;"（"&amp;'3'!H89&amp;"）"&amp;CHAR(10))&amp;IF('3'!I88="[選択]","","【B】"&amp;'3'!I88&amp;"（"&amp;'3'!J89&amp;"）"&amp;CHAR(10))&amp;IF('3'!K88="実施済","【C】"&amp;'3'!K88&amp;"（"&amp;'3'!L89&amp;"）"&amp;CHAR(10),"")&amp;IF('3'!M88="実施済","【D】"&amp;'3'!M88&amp;"（"&amp;'3'!N89&amp;"）"&amp;CHAR(10),"")</f>
        <v/>
      </c>
      <c r="E494" s="552" t="str">
        <f>IF('4'!G89="[選択]","","【a】"&amp;'4'!G89&amp;"（"&amp;'4'!H90&amp;"）"&amp;CHAR(10))&amp;IF('4'!I89="[選択]","","【b】"&amp;'4'!I89&amp;"（"&amp;'4'!J90&amp;"）"&amp;CHAR(10))&amp;IF('4'!K89="[選択]","","【c】"&amp;'4'!K89&amp;"（"&amp;'4'!L90&amp;"）"&amp;CHAR(10))&amp;IF('4'!M89="[選択]","","【d】"&amp;'4'!M89&amp;"（"&amp;'4'!N90&amp;"）"&amp;CHAR(10))&amp;IF('4'!O89="[選択]","","【e】"&amp;'4'!O89&amp;"（"&amp;'4'!P90&amp;"）"&amp;CHAR(10))&amp;IF('4'!Q89="[選択]","","【f】"&amp;'4'!Q89&amp;"（"&amp;'4'!R90&amp;"）"&amp;CHAR(10))&amp;IF('4'!S89="[選択]","","【g】"&amp;'4'!S89&amp;"（"&amp;'4'!T90&amp;"）"&amp;CHAR(10))&amp;IF('4'!U89="[選択]","","【h】"&amp;'4'!U89&amp;"（"&amp;'4'!V90&amp;"）")</f>
        <v/>
      </c>
      <c r="F494" s="655" t="str">
        <f>'4'!X89</f>
        <v>[選択]</v>
      </c>
      <c r="G494" s="250" t="str">
        <f>IF('８-2'!I508&lt;&gt;"",'８-2'!I508,"")</f>
        <v/>
      </c>
      <c r="H494" s="251" t="str">
        <f>IF('８-2'!J508&lt;&gt;"",'８-2'!J508,"")</f>
        <v/>
      </c>
      <c r="I494" s="236" t="str">
        <f>IF('８-2'!K508&lt;&gt;"",'８-2'!K508,"")</f>
        <v/>
      </c>
      <c r="J494" s="251" t="str">
        <f>IF('８-2'!L508&lt;&gt;"",'８-2'!L508,"")</f>
        <v/>
      </c>
      <c r="K494" s="236" t="str">
        <f>IF('８-2'!M508&lt;&gt;"",'８-2'!M508,"")</f>
        <v/>
      </c>
    </row>
    <row r="495" spans="1:11" x14ac:dyDescent="0.45">
      <c r="A495" s="106"/>
      <c r="B495" s="662"/>
      <c r="C495" s="628"/>
      <c r="D495" s="659"/>
      <c r="E495" s="553"/>
      <c r="F495" s="656"/>
      <c r="G495" s="252" t="str">
        <f>IF('８-2'!I509&lt;&gt;"",'８-2'!I509,"")</f>
        <v/>
      </c>
      <c r="H495" s="253" t="str">
        <f>IF('８-2'!J509&lt;&gt;"",'８-2'!J509,"")</f>
        <v/>
      </c>
      <c r="I495" s="243" t="str">
        <f>IF('８-2'!K509&lt;&gt;"",'８-2'!K509,"")</f>
        <v/>
      </c>
      <c r="J495" s="253" t="str">
        <f>IF('８-2'!L509&lt;&gt;"",'８-2'!L509,"")</f>
        <v/>
      </c>
      <c r="K495" s="243" t="str">
        <f>IF('８-2'!M509&lt;&gt;"",'８-2'!M509,"")</f>
        <v/>
      </c>
    </row>
    <row r="496" spans="1:11" x14ac:dyDescent="0.45">
      <c r="A496" s="106"/>
      <c r="B496" s="662"/>
      <c r="C496" s="628"/>
      <c r="D496" s="659"/>
      <c r="E496" s="553"/>
      <c r="F496" s="656"/>
      <c r="G496" s="252" t="str">
        <f>IF('８-2'!I510&lt;&gt;"",'８-2'!I510,"")</f>
        <v/>
      </c>
      <c r="H496" s="253" t="str">
        <f>IF('８-2'!J510&lt;&gt;"",'８-2'!J510,"")</f>
        <v/>
      </c>
      <c r="I496" s="243" t="str">
        <f>IF('８-2'!K510&lt;&gt;"",'８-2'!K510,"")</f>
        <v/>
      </c>
      <c r="J496" s="253" t="str">
        <f>IF('８-2'!L510&lt;&gt;"",'８-2'!L510,"")</f>
        <v/>
      </c>
      <c r="K496" s="243" t="str">
        <f>IF('８-2'!M510&lt;&gt;"",'８-2'!M510,"")</f>
        <v/>
      </c>
    </row>
    <row r="497" spans="1:11" x14ac:dyDescent="0.45">
      <c r="A497" s="106"/>
      <c r="B497" s="662"/>
      <c r="C497" s="628"/>
      <c r="D497" s="659"/>
      <c r="E497" s="553"/>
      <c r="F497" s="656"/>
      <c r="G497" s="252" t="str">
        <f>IF('８-2'!I511&lt;&gt;"",'８-2'!I511,"")</f>
        <v/>
      </c>
      <c r="H497" s="253" t="str">
        <f>IF('８-2'!J511&lt;&gt;"",'８-2'!J511,"")</f>
        <v/>
      </c>
      <c r="I497" s="243" t="str">
        <f>IF('８-2'!K511&lt;&gt;"",'８-2'!K511,"")</f>
        <v/>
      </c>
      <c r="J497" s="253" t="str">
        <f>IF('８-2'!L511&lt;&gt;"",'８-2'!L511,"")</f>
        <v/>
      </c>
      <c r="K497" s="243" t="str">
        <f>IF('８-2'!M511&lt;&gt;"",'８-2'!M511,"")</f>
        <v/>
      </c>
    </row>
    <row r="498" spans="1:11" x14ac:dyDescent="0.45">
      <c r="A498" s="106"/>
      <c r="B498" s="662"/>
      <c r="C498" s="628"/>
      <c r="D498" s="659"/>
      <c r="E498" s="553"/>
      <c r="F498" s="656"/>
      <c r="G498" s="252" t="str">
        <f>IF('８-2'!I512&lt;&gt;"",'８-2'!I512,"")</f>
        <v/>
      </c>
      <c r="H498" s="253" t="str">
        <f>IF('８-2'!J512&lt;&gt;"",'８-2'!J512,"")</f>
        <v/>
      </c>
      <c r="I498" s="243" t="str">
        <f>IF('８-2'!K512&lt;&gt;"",'８-2'!K512,"")</f>
        <v/>
      </c>
      <c r="J498" s="253" t="str">
        <f>IF('８-2'!L512&lt;&gt;"",'８-2'!L512,"")</f>
        <v/>
      </c>
      <c r="K498" s="243" t="str">
        <f>IF('８-2'!M512&lt;&gt;"",'８-2'!M512,"")</f>
        <v/>
      </c>
    </row>
    <row r="499" spans="1:11" x14ac:dyDescent="0.45">
      <c r="A499" s="106"/>
      <c r="B499" s="662"/>
      <c r="C499" s="628"/>
      <c r="D499" s="659"/>
      <c r="E499" s="553"/>
      <c r="F499" s="656"/>
      <c r="G499" s="252" t="str">
        <f>IF('８-2'!I513&lt;&gt;"",'８-2'!I513,"")</f>
        <v/>
      </c>
      <c r="H499" s="253" t="str">
        <f>IF('８-2'!J513&lt;&gt;"",'８-2'!J513,"")</f>
        <v/>
      </c>
      <c r="I499" s="243" t="str">
        <f>IF('８-2'!K513&lt;&gt;"",'８-2'!K513,"")</f>
        <v/>
      </c>
      <c r="J499" s="253" t="str">
        <f>IF('８-2'!L513&lt;&gt;"",'８-2'!L513,"")</f>
        <v/>
      </c>
      <c r="K499" s="243" t="str">
        <f>IF('８-2'!M513&lt;&gt;"",'８-2'!M513,"")</f>
        <v/>
      </c>
    </row>
    <row r="500" spans="1:11" x14ac:dyDescent="0.45">
      <c r="A500" s="106"/>
      <c r="B500" s="662"/>
      <c r="C500" s="628"/>
      <c r="D500" s="659"/>
      <c r="E500" s="553"/>
      <c r="F500" s="656"/>
      <c r="G500" s="252" t="str">
        <f>IF('８-2'!I514&lt;&gt;"",'８-2'!I514,"")</f>
        <v/>
      </c>
      <c r="H500" s="253" t="str">
        <f>IF('８-2'!J514&lt;&gt;"",'８-2'!J514,"")</f>
        <v/>
      </c>
      <c r="I500" s="243" t="str">
        <f>IF('８-2'!K514&lt;&gt;"",'８-2'!K514,"")</f>
        <v/>
      </c>
      <c r="J500" s="253" t="str">
        <f>IF('８-2'!L514&lt;&gt;"",'８-2'!L514,"")</f>
        <v/>
      </c>
      <c r="K500" s="243" t="str">
        <f>IF('８-2'!M514&lt;&gt;"",'８-2'!M514,"")</f>
        <v/>
      </c>
    </row>
    <row r="501" spans="1:11" x14ac:dyDescent="0.45">
      <c r="A501" s="106"/>
      <c r="B501" s="662"/>
      <c r="C501" s="628"/>
      <c r="D501" s="659"/>
      <c r="E501" s="553"/>
      <c r="F501" s="656"/>
      <c r="G501" s="252" t="str">
        <f>IF('８-2'!I515&lt;&gt;"",'８-2'!I515,"")</f>
        <v/>
      </c>
      <c r="H501" s="253" t="str">
        <f>IF('８-2'!J515&lt;&gt;"",'８-2'!J515,"")</f>
        <v/>
      </c>
      <c r="I501" s="243" t="str">
        <f>IF('８-2'!K515&lt;&gt;"",'８-2'!K515,"")</f>
        <v/>
      </c>
      <c r="J501" s="253" t="str">
        <f>IF('８-2'!L515&lt;&gt;"",'８-2'!L515,"")</f>
        <v/>
      </c>
      <c r="K501" s="243" t="str">
        <f>IF('８-2'!M515&lt;&gt;"",'８-2'!M515,"")</f>
        <v/>
      </c>
    </row>
    <row r="502" spans="1:11" x14ac:dyDescent="0.45">
      <c r="A502" s="106"/>
      <c r="B502" s="662"/>
      <c r="C502" s="628"/>
      <c r="D502" s="659"/>
      <c r="E502" s="553"/>
      <c r="F502" s="656"/>
      <c r="G502" s="252" t="str">
        <f>IF('８-2'!I516&lt;&gt;"",'８-2'!I516,"")</f>
        <v/>
      </c>
      <c r="H502" s="253" t="str">
        <f>IF('８-2'!J516&lt;&gt;"",'８-2'!J516,"")</f>
        <v/>
      </c>
      <c r="I502" s="243" t="str">
        <f>IF('８-2'!K516&lt;&gt;"",'８-2'!K516,"")</f>
        <v/>
      </c>
      <c r="J502" s="253" t="str">
        <f>IF('８-2'!L516&lt;&gt;"",'８-2'!L516,"")</f>
        <v/>
      </c>
      <c r="K502" s="243" t="str">
        <f>IF('８-2'!M516&lt;&gt;"",'８-2'!M516,"")</f>
        <v/>
      </c>
    </row>
    <row r="503" spans="1:11" x14ac:dyDescent="0.45">
      <c r="A503" s="106"/>
      <c r="B503" s="662"/>
      <c r="C503" s="628"/>
      <c r="D503" s="659"/>
      <c r="E503" s="553"/>
      <c r="F503" s="656"/>
      <c r="G503" s="252" t="str">
        <f>IF('８-2'!I517&lt;&gt;"",'８-2'!I517,"")</f>
        <v/>
      </c>
      <c r="H503" s="253" t="str">
        <f>IF('８-2'!J517&lt;&gt;"",'８-2'!J517,"")</f>
        <v/>
      </c>
      <c r="I503" s="243" t="str">
        <f>IF('８-2'!K517&lt;&gt;"",'８-2'!K517,"")</f>
        <v/>
      </c>
      <c r="J503" s="253" t="str">
        <f>IF('８-2'!L517&lt;&gt;"",'８-2'!L517,"")</f>
        <v/>
      </c>
      <c r="K503" s="243" t="str">
        <f>IF('８-2'!M517&lt;&gt;"",'８-2'!M517,"")</f>
        <v/>
      </c>
    </row>
    <row r="504" spans="1:11" x14ac:dyDescent="0.45">
      <c r="A504" s="106"/>
      <c r="B504" s="662"/>
      <c r="C504" s="628"/>
      <c r="D504" s="659"/>
      <c r="E504" s="553"/>
      <c r="F504" s="656"/>
      <c r="G504" s="252" t="str">
        <f>IF('８-2'!I518&lt;&gt;"",'８-2'!I518,"")</f>
        <v/>
      </c>
      <c r="H504" s="253" t="str">
        <f>IF('８-2'!J518&lt;&gt;"",'８-2'!J518,"")</f>
        <v/>
      </c>
      <c r="I504" s="243" t="str">
        <f>IF('８-2'!K518&lt;&gt;"",'８-2'!K518,"")</f>
        <v/>
      </c>
      <c r="J504" s="253" t="str">
        <f>IF('８-2'!L518&lt;&gt;"",'８-2'!L518,"")</f>
        <v/>
      </c>
      <c r="K504" s="243" t="str">
        <f>IF('８-2'!M518&lt;&gt;"",'８-2'!M518,"")</f>
        <v/>
      </c>
    </row>
    <row r="505" spans="1:11" x14ac:dyDescent="0.45">
      <c r="A505" s="106"/>
      <c r="B505" s="662"/>
      <c r="C505" s="628"/>
      <c r="D505" s="659"/>
      <c r="E505" s="553"/>
      <c r="F505" s="656"/>
      <c r="G505" s="252" t="str">
        <f>IF('８-2'!I519&lt;&gt;"",'８-2'!I519,"")</f>
        <v/>
      </c>
      <c r="H505" s="253" t="str">
        <f>IF('８-2'!J519&lt;&gt;"",'８-2'!J519,"")</f>
        <v/>
      </c>
      <c r="I505" s="243" t="str">
        <f>IF('８-2'!K519&lt;&gt;"",'８-2'!K519,"")</f>
        <v/>
      </c>
      <c r="J505" s="253" t="str">
        <f>IF('８-2'!L519&lt;&gt;"",'８-2'!L519,"")</f>
        <v/>
      </c>
      <c r="K505" s="243" t="str">
        <f>IF('８-2'!M519&lt;&gt;"",'８-2'!M519,"")</f>
        <v/>
      </c>
    </row>
    <row r="506" spans="1:11" x14ac:dyDescent="0.45">
      <c r="A506" s="106"/>
      <c r="B506" s="662"/>
      <c r="C506" s="628"/>
      <c r="D506" s="659"/>
      <c r="E506" s="553"/>
      <c r="F506" s="656"/>
      <c r="G506" s="252" t="str">
        <f>IF('８-2'!I520&lt;&gt;"",'８-2'!I520,"")</f>
        <v/>
      </c>
      <c r="H506" s="253" t="str">
        <f>IF('８-2'!J520&lt;&gt;"",'８-2'!J520,"")</f>
        <v/>
      </c>
      <c r="I506" s="243" t="str">
        <f>IF('８-2'!K520&lt;&gt;"",'８-2'!K520,"")</f>
        <v/>
      </c>
      <c r="J506" s="253" t="str">
        <f>IF('８-2'!L520&lt;&gt;"",'８-2'!L520,"")</f>
        <v/>
      </c>
      <c r="K506" s="243" t="str">
        <f>IF('８-2'!M520&lt;&gt;"",'８-2'!M520,"")</f>
        <v/>
      </c>
    </row>
    <row r="507" spans="1:11" x14ac:dyDescent="0.45">
      <c r="A507" s="106"/>
      <c r="B507" s="662"/>
      <c r="C507" s="628"/>
      <c r="D507" s="659"/>
      <c r="E507" s="553"/>
      <c r="F507" s="656"/>
      <c r="G507" s="252" t="str">
        <f>IF('８-2'!I521&lt;&gt;"",'８-2'!I521,"")</f>
        <v/>
      </c>
      <c r="H507" s="253" t="str">
        <f>IF('８-2'!J521&lt;&gt;"",'８-2'!J521,"")</f>
        <v/>
      </c>
      <c r="I507" s="243" t="str">
        <f>IF('８-2'!K521&lt;&gt;"",'８-2'!K521,"")</f>
        <v/>
      </c>
      <c r="J507" s="253" t="str">
        <f>IF('８-2'!L521&lt;&gt;"",'８-2'!L521,"")</f>
        <v/>
      </c>
      <c r="K507" s="243" t="str">
        <f>IF('８-2'!M521&lt;&gt;"",'８-2'!M521,"")</f>
        <v/>
      </c>
    </row>
    <row r="508" spans="1:11" x14ac:dyDescent="0.45">
      <c r="A508" s="106"/>
      <c r="B508" s="662"/>
      <c r="C508" s="628"/>
      <c r="D508" s="659"/>
      <c r="E508" s="553"/>
      <c r="F508" s="656"/>
      <c r="G508" s="252" t="str">
        <f>IF('８-2'!I522&lt;&gt;"",'８-2'!I522,"")</f>
        <v/>
      </c>
      <c r="H508" s="253" t="str">
        <f>IF('８-2'!J522&lt;&gt;"",'８-2'!J522,"")</f>
        <v/>
      </c>
      <c r="I508" s="243" t="str">
        <f>IF('８-2'!K522&lt;&gt;"",'８-2'!K522,"")</f>
        <v/>
      </c>
      <c r="J508" s="253" t="str">
        <f>IF('８-2'!L522&lt;&gt;"",'８-2'!L522,"")</f>
        <v/>
      </c>
      <c r="K508" s="243" t="str">
        <f>IF('８-2'!M522&lt;&gt;"",'８-2'!M522,"")</f>
        <v/>
      </c>
    </row>
    <row r="509" spans="1:11" x14ac:dyDescent="0.45">
      <c r="A509" s="106"/>
      <c r="B509" s="662"/>
      <c r="C509" s="628"/>
      <c r="D509" s="659"/>
      <c r="E509" s="553"/>
      <c r="F509" s="656"/>
      <c r="G509" s="252" t="str">
        <f>IF('８-2'!I523&lt;&gt;"",'８-2'!I523,"")</f>
        <v/>
      </c>
      <c r="H509" s="253" t="str">
        <f>IF('８-2'!J523&lt;&gt;"",'８-2'!J523,"")</f>
        <v/>
      </c>
      <c r="I509" s="243" t="str">
        <f>IF('８-2'!K523&lt;&gt;"",'８-2'!K523,"")</f>
        <v/>
      </c>
      <c r="J509" s="253" t="str">
        <f>IF('８-2'!L523&lt;&gt;"",'８-2'!L523,"")</f>
        <v/>
      </c>
      <c r="K509" s="243" t="str">
        <f>IF('８-2'!M523&lt;&gt;"",'８-2'!M523,"")</f>
        <v/>
      </c>
    </row>
    <row r="510" spans="1:11" x14ac:dyDescent="0.45">
      <c r="A510" s="106"/>
      <c r="B510" s="662"/>
      <c r="C510" s="628"/>
      <c r="D510" s="659"/>
      <c r="E510" s="553"/>
      <c r="F510" s="656"/>
      <c r="G510" s="252" t="str">
        <f>IF('８-2'!I524&lt;&gt;"",'８-2'!I524,"")</f>
        <v/>
      </c>
      <c r="H510" s="253" t="str">
        <f>IF('８-2'!J524&lt;&gt;"",'８-2'!J524,"")</f>
        <v/>
      </c>
      <c r="I510" s="243" t="str">
        <f>IF('８-2'!K524&lt;&gt;"",'８-2'!K524,"")</f>
        <v/>
      </c>
      <c r="J510" s="253" t="str">
        <f>IF('８-2'!L524&lt;&gt;"",'８-2'!L524,"")</f>
        <v/>
      </c>
      <c r="K510" s="243" t="str">
        <f>IF('８-2'!M524&lt;&gt;"",'８-2'!M524,"")</f>
        <v/>
      </c>
    </row>
    <row r="511" spans="1:11" x14ac:dyDescent="0.45">
      <c r="A511" s="106"/>
      <c r="B511" s="662"/>
      <c r="C511" s="628"/>
      <c r="D511" s="659"/>
      <c r="E511" s="553"/>
      <c r="F511" s="656"/>
      <c r="G511" s="252" t="str">
        <f>IF('８-2'!I525&lt;&gt;"",'８-2'!I525,"")</f>
        <v/>
      </c>
      <c r="H511" s="253" t="str">
        <f>IF('８-2'!J525&lt;&gt;"",'８-2'!J525,"")</f>
        <v/>
      </c>
      <c r="I511" s="243" t="str">
        <f>IF('８-2'!K525&lt;&gt;"",'８-2'!K525,"")</f>
        <v/>
      </c>
      <c r="J511" s="253" t="str">
        <f>IF('８-2'!L525&lt;&gt;"",'８-2'!L525,"")</f>
        <v/>
      </c>
      <c r="K511" s="243" t="str">
        <f>IF('８-2'!M525&lt;&gt;"",'８-2'!M525,"")</f>
        <v/>
      </c>
    </row>
    <row r="512" spans="1:11" x14ac:dyDescent="0.45">
      <c r="A512" s="106"/>
      <c r="B512" s="662"/>
      <c r="C512" s="628"/>
      <c r="D512" s="659"/>
      <c r="E512" s="553"/>
      <c r="F512" s="656"/>
      <c r="G512" s="252" t="str">
        <f>IF('８-2'!I526&lt;&gt;"",'８-2'!I526,"")</f>
        <v/>
      </c>
      <c r="H512" s="253" t="str">
        <f>IF('８-2'!J526&lt;&gt;"",'８-2'!J526,"")</f>
        <v/>
      </c>
      <c r="I512" s="243" t="str">
        <f>IF('８-2'!K526&lt;&gt;"",'８-2'!K526,"")</f>
        <v/>
      </c>
      <c r="J512" s="253" t="str">
        <f>IF('８-2'!L526&lt;&gt;"",'８-2'!L526,"")</f>
        <v/>
      </c>
      <c r="K512" s="243" t="str">
        <f>IF('８-2'!M526&lt;&gt;"",'８-2'!M526,"")</f>
        <v/>
      </c>
    </row>
    <row r="513" spans="1:11" x14ac:dyDescent="0.45">
      <c r="A513" s="106"/>
      <c r="B513" s="662"/>
      <c r="C513" s="628"/>
      <c r="D513" s="659"/>
      <c r="E513" s="553"/>
      <c r="F513" s="656"/>
      <c r="G513" s="252" t="str">
        <f>IF('８-2'!I527&lt;&gt;"",'８-2'!I527,"")</f>
        <v/>
      </c>
      <c r="H513" s="253" t="str">
        <f>IF('８-2'!J527&lt;&gt;"",'８-2'!J527,"")</f>
        <v/>
      </c>
      <c r="I513" s="243" t="str">
        <f>IF('８-2'!K527&lt;&gt;"",'８-2'!K527,"")</f>
        <v/>
      </c>
      <c r="J513" s="253" t="str">
        <f>IF('８-2'!L527&lt;&gt;"",'８-2'!L527,"")</f>
        <v/>
      </c>
      <c r="K513" s="243" t="str">
        <f>IF('８-2'!M527&lt;&gt;"",'８-2'!M527,"")</f>
        <v/>
      </c>
    </row>
    <row r="514" spans="1:11" x14ac:dyDescent="0.45">
      <c r="A514" s="106"/>
      <c r="B514" s="662"/>
      <c r="C514" s="628"/>
      <c r="D514" s="659"/>
      <c r="E514" s="553"/>
      <c r="F514" s="656"/>
      <c r="G514" s="252" t="str">
        <f>IF('８-2'!I528&lt;&gt;"",'８-2'!I528,"")</f>
        <v/>
      </c>
      <c r="H514" s="253" t="str">
        <f>IF('８-2'!J528&lt;&gt;"",'８-2'!J528,"")</f>
        <v/>
      </c>
      <c r="I514" s="243" t="str">
        <f>IF('８-2'!K528&lt;&gt;"",'８-2'!K528,"")</f>
        <v/>
      </c>
      <c r="J514" s="253" t="str">
        <f>IF('８-2'!L528&lt;&gt;"",'８-2'!L528,"")</f>
        <v/>
      </c>
      <c r="K514" s="243" t="str">
        <f>IF('８-2'!M528&lt;&gt;"",'８-2'!M528,"")</f>
        <v/>
      </c>
    </row>
    <row r="515" spans="1:11" x14ac:dyDescent="0.45">
      <c r="A515" s="106"/>
      <c r="B515" s="662"/>
      <c r="C515" s="628"/>
      <c r="D515" s="659"/>
      <c r="E515" s="553"/>
      <c r="F515" s="656"/>
      <c r="G515" s="252" t="str">
        <f>IF('８-2'!I529&lt;&gt;"",'８-2'!I529,"")</f>
        <v/>
      </c>
      <c r="H515" s="253" t="str">
        <f>IF('８-2'!J529&lt;&gt;"",'８-2'!J529,"")</f>
        <v/>
      </c>
      <c r="I515" s="243" t="str">
        <f>IF('８-2'!K529&lt;&gt;"",'８-2'!K529,"")</f>
        <v/>
      </c>
      <c r="J515" s="253" t="str">
        <f>IF('８-2'!L529&lt;&gt;"",'８-2'!L529,"")</f>
        <v/>
      </c>
      <c r="K515" s="243" t="str">
        <f>IF('８-2'!M529&lt;&gt;"",'８-2'!M529,"")</f>
        <v/>
      </c>
    </row>
    <row r="516" spans="1:11" x14ac:dyDescent="0.45">
      <c r="A516" s="106"/>
      <c r="B516" s="662"/>
      <c r="C516" s="628"/>
      <c r="D516" s="659"/>
      <c r="E516" s="553"/>
      <c r="F516" s="656"/>
      <c r="G516" s="252" t="str">
        <f>IF('８-2'!I530&lt;&gt;"",'８-2'!I530,"")</f>
        <v/>
      </c>
      <c r="H516" s="253" t="str">
        <f>IF('８-2'!J530&lt;&gt;"",'８-2'!J530,"")</f>
        <v/>
      </c>
      <c r="I516" s="243" t="str">
        <f>IF('８-2'!K530&lt;&gt;"",'８-2'!K530,"")</f>
        <v/>
      </c>
      <c r="J516" s="253" t="str">
        <f>IF('８-2'!L530&lt;&gt;"",'８-2'!L530,"")</f>
        <v/>
      </c>
      <c r="K516" s="243" t="str">
        <f>IF('８-2'!M530&lt;&gt;"",'８-2'!M530,"")</f>
        <v/>
      </c>
    </row>
    <row r="517" spans="1:11" x14ac:dyDescent="0.45">
      <c r="A517" s="106"/>
      <c r="B517" s="662"/>
      <c r="C517" s="628"/>
      <c r="D517" s="659"/>
      <c r="E517" s="553"/>
      <c r="F517" s="656"/>
      <c r="G517" s="252" t="str">
        <f>IF('８-2'!I531&lt;&gt;"",'８-2'!I531,"")</f>
        <v/>
      </c>
      <c r="H517" s="253" t="str">
        <f>IF('８-2'!J531&lt;&gt;"",'８-2'!J531,"")</f>
        <v/>
      </c>
      <c r="I517" s="243" t="str">
        <f>IF('８-2'!K531&lt;&gt;"",'８-2'!K531,"")</f>
        <v/>
      </c>
      <c r="J517" s="253" t="str">
        <f>IF('８-2'!L531&lt;&gt;"",'８-2'!L531,"")</f>
        <v/>
      </c>
      <c r="K517" s="243" t="str">
        <f>IF('８-2'!M531&lt;&gt;"",'８-2'!M531,"")</f>
        <v/>
      </c>
    </row>
    <row r="518" spans="1:11" x14ac:dyDescent="0.45">
      <c r="A518" s="106"/>
      <c r="B518" s="662"/>
      <c r="C518" s="628"/>
      <c r="D518" s="659"/>
      <c r="E518" s="553"/>
      <c r="F518" s="656"/>
      <c r="G518" s="252" t="str">
        <f>IF('８-2'!I532&lt;&gt;"",'８-2'!I532,"")</f>
        <v/>
      </c>
      <c r="H518" s="253" t="str">
        <f>IF('８-2'!J532&lt;&gt;"",'８-2'!J532,"")</f>
        <v/>
      </c>
      <c r="I518" s="243" t="str">
        <f>IF('８-2'!K532&lt;&gt;"",'８-2'!K532,"")</f>
        <v/>
      </c>
      <c r="J518" s="253" t="str">
        <f>IF('８-2'!L532&lt;&gt;"",'８-2'!L532,"")</f>
        <v/>
      </c>
      <c r="K518" s="243" t="str">
        <f>IF('８-2'!M532&lt;&gt;"",'８-2'!M532,"")</f>
        <v/>
      </c>
    </row>
    <row r="519" spans="1:11" x14ac:dyDescent="0.45">
      <c r="A519" s="106"/>
      <c r="B519" s="662"/>
      <c r="C519" s="628"/>
      <c r="D519" s="659"/>
      <c r="E519" s="553"/>
      <c r="F519" s="656"/>
      <c r="G519" s="252" t="str">
        <f>IF('８-2'!I533&lt;&gt;"",'８-2'!I533,"")</f>
        <v/>
      </c>
      <c r="H519" s="253" t="str">
        <f>IF('８-2'!J533&lt;&gt;"",'８-2'!J533,"")</f>
        <v/>
      </c>
      <c r="I519" s="243" t="str">
        <f>IF('８-2'!K533&lt;&gt;"",'８-2'!K533,"")</f>
        <v/>
      </c>
      <c r="J519" s="253" t="str">
        <f>IF('８-2'!L533&lt;&gt;"",'８-2'!L533,"")</f>
        <v/>
      </c>
      <c r="K519" s="243" t="str">
        <f>IF('８-2'!M533&lt;&gt;"",'８-2'!M533,"")</f>
        <v/>
      </c>
    </row>
    <row r="520" spans="1:11" x14ac:dyDescent="0.45">
      <c r="A520" s="106"/>
      <c r="B520" s="662"/>
      <c r="C520" s="628"/>
      <c r="D520" s="659"/>
      <c r="E520" s="553"/>
      <c r="F520" s="656"/>
      <c r="G520" s="252" t="str">
        <f>IF('８-2'!I534&lt;&gt;"",'８-2'!I534,"")</f>
        <v/>
      </c>
      <c r="H520" s="253" t="str">
        <f>IF('８-2'!J534&lt;&gt;"",'８-2'!J534,"")</f>
        <v/>
      </c>
      <c r="I520" s="243" t="str">
        <f>IF('８-2'!K534&lt;&gt;"",'８-2'!K534,"")</f>
        <v/>
      </c>
      <c r="J520" s="253" t="str">
        <f>IF('８-2'!L534&lt;&gt;"",'８-2'!L534,"")</f>
        <v/>
      </c>
      <c r="K520" s="243" t="str">
        <f>IF('８-2'!M534&lt;&gt;"",'８-2'!M534,"")</f>
        <v/>
      </c>
    </row>
    <row r="521" spans="1:11" x14ac:dyDescent="0.45">
      <c r="A521" s="106"/>
      <c r="B521" s="662"/>
      <c r="C521" s="628"/>
      <c r="D521" s="659"/>
      <c r="E521" s="553"/>
      <c r="F521" s="656"/>
      <c r="G521" s="252" t="str">
        <f>IF('８-2'!I535&lt;&gt;"",'８-2'!I535,"")</f>
        <v/>
      </c>
      <c r="H521" s="253" t="str">
        <f>IF('８-2'!J535&lt;&gt;"",'８-2'!J535,"")</f>
        <v/>
      </c>
      <c r="I521" s="243" t="str">
        <f>IF('８-2'!K535&lt;&gt;"",'８-2'!K535,"")</f>
        <v/>
      </c>
      <c r="J521" s="253" t="str">
        <f>IF('８-2'!L535&lt;&gt;"",'８-2'!L535,"")</f>
        <v/>
      </c>
      <c r="K521" s="243" t="str">
        <f>IF('８-2'!M535&lt;&gt;"",'８-2'!M535,"")</f>
        <v/>
      </c>
    </row>
    <row r="522" spans="1:11" x14ac:dyDescent="0.45">
      <c r="A522" s="106"/>
      <c r="B522" s="662"/>
      <c r="C522" s="628"/>
      <c r="D522" s="659"/>
      <c r="E522" s="553"/>
      <c r="F522" s="656"/>
      <c r="G522" s="252" t="str">
        <f>IF('８-2'!I536&lt;&gt;"",'８-2'!I536,"")</f>
        <v/>
      </c>
      <c r="H522" s="253" t="str">
        <f>IF('８-2'!J536&lt;&gt;"",'８-2'!J536,"")</f>
        <v/>
      </c>
      <c r="I522" s="243" t="str">
        <f>IF('８-2'!K536&lt;&gt;"",'８-2'!K536,"")</f>
        <v/>
      </c>
      <c r="J522" s="253" t="str">
        <f>IF('８-2'!L536&lt;&gt;"",'８-2'!L536,"")</f>
        <v/>
      </c>
      <c r="K522" s="243" t="str">
        <f>IF('８-2'!M536&lt;&gt;"",'８-2'!M536,"")</f>
        <v/>
      </c>
    </row>
    <row r="523" spans="1:11" x14ac:dyDescent="0.45">
      <c r="A523" s="106"/>
      <c r="B523" s="662"/>
      <c r="C523" s="628"/>
      <c r="D523" s="659"/>
      <c r="E523" s="553"/>
      <c r="F523" s="656"/>
      <c r="G523" s="252" t="str">
        <f>IF('８-2'!I537&lt;&gt;"",'８-2'!I537,"")</f>
        <v/>
      </c>
      <c r="H523" s="253" t="str">
        <f>IF('８-2'!J537&lt;&gt;"",'８-2'!J537,"")</f>
        <v/>
      </c>
      <c r="I523" s="243" t="str">
        <f>IF('８-2'!K537&lt;&gt;"",'８-2'!K537,"")</f>
        <v/>
      </c>
      <c r="J523" s="253" t="str">
        <f>IF('８-2'!L537&lt;&gt;"",'８-2'!L537,"")</f>
        <v/>
      </c>
      <c r="K523" s="243" t="str">
        <f>IF('８-2'!M537&lt;&gt;"",'８-2'!M537,"")</f>
        <v/>
      </c>
    </row>
    <row r="524" spans="1:11" x14ac:dyDescent="0.45">
      <c r="A524" s="106"/>
      <c r="B524" s="662"/>
      <c r="C524" s="628"/>
      <c r="D524" s="659"/>
      <c r="E524" s="553"/>
      <c r="F524" s="656"/>
      <c r="G524" s="252" t="str">
        <f>IF('８-2'!I538&lt;&gt;"",'８-2'!I538,"")</f>
        <v/>
      </c>
      <c r="H524" s="253" t="str">
        <f>IF('８-2'!J538&lt;&gt;"",'８-2'!J538,"")</f>
        <v/>
      </c>
      <c r="I524" s="243" t="str">
        <f>IF('８-2'!K538&lt;&gt;"",'８-2'!K538,"")</f>
        <v/>
      </c>
      <c r="J524" s="253" t="str">
        <f>IF('８-2'!L538&lt;&gt;"",'８-2'!L538,"")</f>
        <v/>
      </c>
      <c r="K524" s="243" t="str">
        <f>IF('８-2'!M538&lt;&gt;"",'８-2'!M538,"")</f>
        <v/>
      </c>
    </row>
    <row r="525" spans="1:11" x14ac:dyDescent="0.45">
      <c r="A525" s="106"/>
      <c r="B525" s="662"/>
      <c r="C525" s="628"/>
      <c r="D525" s="659"/>
      <c r="E525" s="553"/>
      <c r="F525" s="656"/>
      <c r="G525" s="252" t="str">
        <f>IF('８-2'!I539&lt;&gt;"",'８-2'!I539,"")</f>
        <v/>
      </c>
      <c r="H525" s="253" t="str">
        <f>IF('８-2'!J539&lt;&gt;"",'８-2'!J539,"")</f>
        <v/>
      </c>
      <c r="I525" s="243" t="str">
        <f>IF('８-2'!K539&lt;&gt;"",'８-2'!K539,"")</f>
        <v/>
      </c>
      <c r="J525" s="253" t="str">
        <f>IF('８-2'!L539&lt;&gt;"",'８-2'!L539,"")</f>
        <v/>
      </c>
      <c r="K525" s="243" t="str">
        <f>IF('８-2'!M539&lt;&gt;"",'８-2'!M539,"")</f>
        <v/>
      </c>
    </row>
    <row r="526" spans="1:11" x14ac:dyDescent="0.45">
      <c r="A526" s="106"/>
      <c r="B526" s="662"/>
      <c r="C526" s="628"/>
      <c r="D526" s="659"/>
      <c r="E526" s="553"/>
      <c r="F526" s="656"/>
      <c r="G526" s="252" t="str">
        <f>IF('８-2'!I540&lt;&gt;"",'８-2'!I540,"")</f>
        <v/>
      </c>
      <c r="H526" s="253" t="str">
        <f>IF('８-2'!J540&lt;&gt;"",'８-2'!J540,"")</f>
        <v/>
      </c>
      <c r="I526" s="243" t="str">
        <f>IF('８-2'!K540&lt;&gt;"",'８-2'!K540,"")</f>
        <v/>
      </c>
      <c r="J526" s="253" t="str">
        <f>IF('８-2'!L540&lt;&gt;"",'８-2'!L540,"")</f>
        <v/>
      </c>
      <c r="K526" s="243" t="str">
        <f>IF('８-2'!M540&lt;&gt;"",'８-2'!M540,"")</f>
        <v/>
      </c>
    </row>
    <row r="527" spans="1:11" x14ac:dyDescent="0.45">
      <c r="A527" s="106"/>
      <c r="B527" s="662"/>
      <c r="C527" s="628"/>
      <c r="D527" s="659"/>
      <c r="E527" s="553"/>
      <c r="F527" s="656"/>
      <c r="G527" s="252" t="str">
        <f>IF('８-2'!I541&lt;&gt;"",'８-2'!I541,"")</f>
        <v/>
      </c>
      <c r="H527" s="253" t="str">
        <f>IF('８-2'!J541&lt;&gt;"",'８-2'!J541,"")</f>
        <v/>
      </c>
      <c r="I527" s="243" t="str">
        <f>IF('８-2'!K541&lt;&gt;"",'８-2'!K541,"")</f>
        <v/>
      </c>
      <c r="J527" s="253" t="str">
        <f>IF('８-2'!L541&lt;&gt;"",'８-2'!L541,"")</f>
        <v/>
      </c>
      <c r="K527" s="243" t="str">
        <f>IF('８-2'!M541&lt;&gt;"",'８-2'!M541,"")</f>
        <v/>
      </c>
    </row>
    <row r="528" spans="1:11" ht="15.6" thickBot="1" x14ac:dyDescent="0.5">
      <c r="A528" s="106"/>
      <c r="B528" s="590"/>
      <c r="C528" s="629"/>
      <c r="D528" s="660"/>
      <c r="E528" s="554"/>
      <c r="F528" s="657"/>
      <c r="G528" s="254" t="str">
        <f>IF('８-2'!I542&lt;&gt;"",'８-2'!I542,"")</f>
        <v/>
      </c>
      <c r="H528" s="255" t="str">
        <f>IF('８-2'!J542&lt;&gt;"",'８-2'!J542,"")</f>
        <v/>
      </c>
      <c r="I528" s="247" t="str">
        <f>IF('８-2'!K542&lt;&gt;"",'８-2'!K542,"")</f>
        <v/>
      </c>
      <c r="J528" s="255" t="str">
        <f>IF('８-2'!L542&lt;&gt;"",'８-2'!L542,"")</f>
        <v/>
      </c>
      <c r="K528" s="247" t="str">
        <f>IF('８-2'!M542&lt;&gt;"",'８-2'!M542,"")</f>
        <v/>
      </c>
    </row>
    <row r="529" spans="1:11" x14ac:dyDescent="0.45">
      <c r="A529" s="106"/>
      <c r="B529" s="661" t="str">
        <f>IF(C529&lt;&gt;"",16,"")</f>
        <v/>
      </c>
      <c r="C529" s="627" t="str">
        <f>IF('1'!D28&lt;&gt;"",'1'!D28,"")</f>
        <v/>
      </c>
      <c r="D529" s="658" t="str">
        <f>IF('3'!G93="[選択]","","【A】"&amp;'3'!G93&amp;"（"&amp;'3'!H94&amp;"）"&amp;CHAR(10))&amp;IF('3'!I93="[選択]","","【B】"&amp;'3'!I93&amp;"（"&amp;'3'!J94&amp;"）"&amp;CHAR(10))&amp;IF('3'!K93="実施済","【C】"&amp;'3'!K93&amp;"（"&amp;'3'!L94&amp;"）"&amp;CHAR(10),"")&amp;IF('3'!M93="実施済","【D】"&amp;'3'!M93&amp;"（"&amp;'3'!N94&amp;"）"&amp;CHAR(10),"")</f>
        <v/>
      </c>
      <c r="E529" s="552" t="str">
        <f>IF('4'!G94="[選択]","","【a】"&amp;'4'!G94&amp;"（"&amp;'4'!H95&amp;"）"&amp;CHAR(10))&amp;IF('4'!I94="[選択]","","【b】"&amp;'4'!I94&amp;"（"&amp;'4'!J95&amp;"）"&amp;CHAR(10))&amp;IF('4'!K94="[選択]","","【c】"&amp;'4'!K94&amp;"（"&amp;'4'!L95&amp;"）"&amp;CHAR(10))&amp;IF('4'!M94="[選択]","","【d】"&amp;'4'!M94&amp;"（"&amp;'4'!N95&amp;"）"&amp;CHAR(10))&amp;IF('4'!O94="[選択]","","【e】"&amp;'4'!O94&amp;"（"&amp;'4'!P95&amp;"）"&amp;CHAR(10))&amp;IF('4'!Q94="[選択]","","【f】"&amp;'4'!Q94&amp;"（"&amp;'4'!R95&amp;"）"&amp;CHAR(10))&amp;IF('4'!S94="[選択]","","【g】"&amp;'4'!S94&amp;"（"&amp;'4'!T95&amp;"）"&amp;CHAR(10))&amp;IF('4'!U94="[選択]","","【h】"&amp;'4'!U94&amp;"（"&amp;'4'!V95&amp;"）")</f>
        <v/>
      </c>
      <c r="F529" s="655" t="str">
        <f>'4'!X94</f>
        <v>[選択]</v>
      </c>
      <c r="G529" s="250" t="str">
        <f>IF('８-2'!I543&lt;&gt;"",'８-2'!I543,"")</f>
        <v/>
      </c>
      <c r="H529" s="251" t="str">
        <f>IF('８-2'!J543&lt;&gt;"",'８-2'!J543,"")</f>
        <v/>
      </c>
      <c r="I529" s="236" t="str">
        <f>IF('８-2'!K543&lt;&gt;"",'８-2'!K543,"")</f>
        <v/>
      </c>
      <c r="J529" s="251" t="str">
        <f>IF('８-2'!L543&lt;&gt;"",'８-2'!L543,"")</f>
        <v/>
      </c>
      <c r="K529" s="236" t="str">
        <f>IF('８-2'!M543&lt;&gt;"",'８-2'!M543,"")</f>
        <v/>
      </c>
    </row>
    <row r="530" spans="1:11" x14ac:dyDescent="0.45">
      <c r="A530" s="106"/>
      <c r="B530" s="662"/>
      <c r="C530" s="628"/>
      <c r="D530" s="659"/>
      <c r="E530" s="553"/>
      <c r="F530" s="656"/>
      <c r="G530" s="252" t="str">
        <f>IF('８-2'!I544&lt;&gt;"",'８-2'!I544,"")</f>
        <v/>
      </c>
      <c r="H530" s="253" t="str">
        <f>IF('８-2'!J544&lt;&gt;"",'８-2'!J544,"")</f>
        <v/>
      </c>
      <c r="I530" s="243" t="str">
        <f>IF('８-2'!K544&lt;&gt;"",'８-2'!K544,"")</f>
        <v/>
      </c>
      <c r="J530" s="253" t="str">
        <f>IF('８-2'!L544&lt;&gt;"",'８-2'!L544,"")</f>
        <v/>
      </c>
      <c r="K530" s="243" t="str">
        <f>IF('８-2'!M544&lt;&gt;"",'８-2'!M544,"")</f>
        <v/>
      </c>
    </row>
    <row r="531" spans="1:11" x14ac:dyDescent="0.45">
      <c r="A531" s="106"/>
      <c r="B531" s="662"/>
      <c r="C531" s="628"/>
      <c r="D531" s="659"/>
      <c r="E531" s="553"/>
      <c r="F531" s="656"/>
      <c r="G531" s="252" t="str">
        <f>IF('８-2'!I545&lt;&gt;"",'８-2'!I545,"")</f>
        <v/>
      </c>
      <c r="H531" s="253" t="str">
        <f>IF('８-2'!J545&lt;&gt;"",'８-2'!J545,"")</f>
        <v/>
      </c>
      <c r="I531" s="243" t="str">
        <f>IF('８-2'!K545&lt;&gt;"",'８-2'!K545,"")</f>
        <v/>
      </c>
      <c r="J531" s="253" t="str">
        <f>IF('８-2'!L545&lt;&gt;"",'８-2'!L545,"")</f>
        <v/>
      </c>
      <c r="K531" s="243" t="str">
        <f>IF('８-2'!M545&lt;&gt;"",'８-2'!M545,"")</f>
        <v/>
      </c>
    </row>
    <row r="532" spans="1:11" x14ac:dyDescent="0.45">
      <c r="A532" s="106"/>
      <c r="B532" s="662"/>
      <c r="C532" s="628"/>
      <c r="D532" s="659"/>
      <c r="E532" s="553"/>
      <c r="F532" s="656"/>
      <c r="G532" s="252" t="str">
        <f>IF('８-2'!I546&lt;&gt;"",'８-2'!I546,"")</f>
        <v/>
      </c>
      <c r="H532" s="253" t="str">
        <f>IF('８-2'!J546&lt;&gt;"",'８-2'!J546,"")</f>
        <v/>
      </c>
      <c r="I532" s="243" t="str">
        <f>IF('８-2'!K546&lt;&gt;"",'８-2'!K546,"")</f>
        <v/>
      </c>
      <c r="J532" s="253" t="str">
        <f>IF('８-2'!L546&lt;&gt;"",'８-2'!L546,"")</f>
        <v/>
      </c>
      <c r="K532" s="243" t="str">
        <f>IF('８-2'!M546&lt;&gt;"",'８-2'!M546,"")</f>
        <v/>
      </c>
    </row>
    <row r="533" spans="1:11" x14ac:dyDescent="0.45">
      <c r="A533" s="106"/>
      <c r="B533" s="662"/>
      <c r="C533" s="628"/>
      <c r="D533" s="659"/>
      <c r="E533" s="553"/>
      <c r="F533" s="656"/>
      <c r="G533" s="252" t="str">
        <f>IF('８-2'!I547&lt;&gt;"",'８-2'!I547,"")</f>
        <v/>
      </c>
      <c r="H533" s="253" t="str">
        <f>IF('８-2'!J547&lt;&gt;"",'８-2'!J547,"")</f>
        <v/>
      </c>
      <c r="I533" s="243" t="str">
        <f>IF('８-2'!K547&lt;&gt;"",'８-2'!K547,"")</f>
        <v/>
      </c>
      <c r="J533" s="253" t="str">
        <f>IF('８-2'!L547&lt;&gt;"",'８-2'!L547,"")</f>
        <v/>
      </c>
      <c r="K533" s="243" t="str">
        <f>IF('８-2'!M547&lt;&gt;"",'８-2'!M547,"")</f>
        <v/>
      </c>
    </row>
    <row r="534" spans="1:11" x14ac:dyDescent="0.45">
      <c r="A534" s="106"/>
      <c r="B534" s="662"/>
      <c r="C534" s="628"/>
      <c r="D534" s="659"/>
      <c r="E534" s="553"/>
      <c r="F534" s="656"/>
      <c r="G534" s="252" t="str">
        <f>IF('８-2'!I548&lt;&gt;"",'８-2'!I548,"")</f>
        <v/>
      </c>
      <c r="H534" s="253" t="str">
        <f>IF('８-2'!J548&lt;&gt;"",'８-2'!J548,"")</f>
        <v/>
      </c>
      <c r="I534" s="243" t="str">
        <f>IF('８-2'!K548&lt;&gt;"",'８-2'!K548,"")</f>
        <v/>
      </c>
      <c r="J534" s="253" t="str">
        <f>IF('８-2'!L548&lt;&gt;"",'８-2'!L548,"")</f>
        <v/>
      </c>
      <c r="K534" s="243" t="str">
        <f>IF('８-2'!M548&lt;&gt;"",'８-2'!M548,"")</f>
        <v/>
      </c>
    </row>
    <row r="535" spans="1:11" x14ac:dyDescent="0.45">
      <c r="A535" s="106"/>
      <c r="B535" s="662"/>
      <c r="C535" s="628"/>
      <c r="D535" s="659"/>
      <c r="E535" s="553"/>
      <c r="F535" s="656"/>
      <c r="G535" s="252" t="str">
        <f>IF('８-2'!I549&lt;&gt;"",'８-2'!I549,"")</f>
        <v/>
      </c>
      <c r="H535" s="253" t="str">
        <f>IF('８-2'!J549&lt;&gt;"",'８-2'!J549,"")</f>
        <v/>
      </c>
      <c r="I535" s="243" t="str">
        <f>IF('８-2'!K549&lt;&gt;"",'８-2'!K549,"")</f>
        <v/>
      </c>
      <c r="J535" s="253" t="str">
        <f>IF('８-2'!L549&lt;&gt;"",'８-2'!L549,"")</f>
        <v/>
      </c>
      <c r="K535" s="243" t="str">
        <f>IF('８-2'!M549&lt;&gt;"",'８-2'!M549,"")</f>
        <v/>
      </c>
    </row>
    <row r="536" spans="1:11" x14ac:dyDescent="0.45">
      <c r="A536" s="106"/>
      <c r="B536" s="662"/>
      <c r="C536" s="628"/>
      <c r="D536" s="659"/>
      <c r="E536" s="553"/>
      <c r="F536" s="656"/>
      <c r="G536" s="252" t="str">
        <f>IF('８-2'!I550&lt;&gt;"",'８-2'!I550,"")</f>
        <v/>
      </c>
      <c r="H536" s="253" t="str">
        <f>IF('８-2'!J550&lt;&gt;"",'８-2'!J550,"")</f>
        <v/>
      </c>
      <c r="I536" s="243" t="str">
        <f>IF('８-2'!K550&lt;&gt;"",'８-2'!K550,"")</f>
        <v/>
      </c>
      <c r="J536" s="253" t="str">
        <f>IF('８-2'!L550&lt;&gt;"",'８-2'!L550,"")</f>
        <v/>
      </c>
      <c r="K536" s="243" t="str">
        <f>IF('８-2'!M550&lt;&gt;"",'８-2'!M550,"")</f>
        <v/>
      </c>
    </row>
    <row r="537" spans="1:11" x14ac:dyDescent="0.45">
      <c r="A537" s="106"/>
      <c r="B537" s="662"/>
      <c r="C537" s="628"/>
      <c r="D537" s="659"/>
      <c r="E537" s="553"/>
      <c r="F537" s="656"/>
      <c r="G537" s="252" t="str">
        <f>IF('８-2'!I551&lt;&gt;"",'８-2'!I551,"")</f>
        <v/>
      </c>
      <c r="H537" s="253" t="str">
        <f>IF('８-2'!J551&lt;&gt;"",'８-2'!J551,"")</f>
        <v/>
      </c>
      <c r="I537" s="243" t="str">
        <f>IF('８-2'!K551&lt;&gt;"",'８-2'!K551,"")</f>
        <v/>
      </c>
      <c r="J537" s="253" t="str">
        <f>IF('８-2'!L551&lt;&gt;"",'８-2'!L551,"")</f>
        <v/>
      </c>
      <c r="K537" s="243" t="str">
        <f>IF('８-2'!M551&lt;&gt;"",'８-2'!M551,"")</f>
        <v/>
      </c>
    </row>
    <row r="538" spans="1:11" x14ac:dyDescent="0.45">
      <c r="A538" s="106"/>
      <c r="B538" s="662"/>
      <c r="C538" s="628"/>
      <c r="D538" s="659"/>
      <c r="E538" s="553"/>
      <c r="F538" s="656"/>
      <c r="G538" s="252" t="str">
        <f>IF('８-2'!I552&lt;&gt;"",'８-2'!I552,"")</f>
        <v/>
      </c>
      <c r="H538" s="253" t="str">
        <f>IF('８-2'!J552&lt;&gt;"",'８-2'!J552,"")</f>
        <v/>
      </c>
      <c r="I538" s="243" t="str">
        <f>IF('８-2'!K552&lt;&gt;"",'８-2'!K552,"")</f>
        <v/>
      </c>
      <c r="J538" s="253" t="str">
        <f>IF('８-2'!L552&lt;&gt;"",'８-2'!L552,"")</f>
        <v/>
      </c>
      <c r="K538" s="243" t="str">
        <f>IF('８-2'!M552&lt;&gt;"",'８-2'!M552,"")</f>
        <v/>
      </c>
    </row>
    <row r="539" spans="1:11" x14ac:dyDescent="0.45">
      <c r="A539" s="106"/>
      <c r="B539" s="662"/>
      <c r="C539" s="628"/>
      <c r="D539" s="659"/>
      <c r="E539" s="553"/>
      <c r="F539" s="656"/>
      <c r="G539" s="252" t="str">
        <f>IF('８-2'!I553&lt;&gt;"",'８-2'!I553,"")</f>
        <v/>
      </c>
      <c r="H539" s="253" t="str">
        <f>IF('８-2'!J553&lt;&gt;"",'８-2'!J553,"")</f>
        <v/>
      </c>
      <c r="I539" s="243" t="str">
        <f>IF('８-2'!K553&lt;&gt;"",'８-2'!K553,"")</f>
        <v/>
      </c>
      <c r="J539" s="253" t="str">
        <f>IF('８-2'!L553&lt;&gt;"",'８-2'!L553,"")</f>
        <v/>
      </c>
      <c r="K539" s="243" t="str">
        <f>IF('８-2'!M553&lt;&gt;"",'８-2'!M553,"")</f>
        <v/>
      </c>
    </row>
    <row r="540" spans="1:11" x14ac:dyDescent="0.45">
      <c r="A540" s="106"/>
      <c r="B540" s="662"/>
      <c r="C540" s="628"/>
      <c r="D540" s="659"/>
      <c r="E540" s="553"/>
      <c r="F540" s="656"/>
      <c r="G540" s="252" t="str">
        <f>IF('８-2'!I554&lt;&gt;"",'８-2'!I554,"")</f>
        <v/>
      </c>
      <c r="H540" s="253" t="str">
        <f>IF('８-2'!J554&lt;&gt;"",'８-2'!J554,"")</f>
        <v/>
      </c>
      <c r="I540" s="243" t="str">
        <f>IF('８-2'!K554&lt;&gt;"",'８-2'!K554,"")</f>
        <v/>
      </c>
      <c r="J540" s="253" t="str">
        <f>IF('８-2'!L554&lt;&gt;"",'８-2'!L554,"")</f>
        <v/>
      </c>
      <c r="K540" s="243" t="str">
        <f>IF('８-2'!M554&lt;&gt;"",'８-2'!M554,"")</f>
        <v/>
      </c>
    </row>
    <row r="541" spans="1:11" x14ac:dyDescent="0.45">
      <c r="A541" s="106"/>
      <c r="B541" s="662"/>
      <c r="C541" s="628"/>
      <c r="D541" s="659"/>
      <c r="E541" s="553"/>
      <c r="F541" s="656"/>
      <c r="G541" s="252" t="str">
        <f>IF('８-2'!I555&lt;&gt;"",'８-2'!I555,"")</f>
        <v/>
      </c>
      <c r="H541" s="253" t="str">
        <f>IF('８-2'!J555&lt;&gt;"",'８-2'!J555,"")</f>
        <v/>
      </c>
      <c r="I541" s="243" t="str">
        <f>IF('８-2'!K555&lt;&gt;"",'８-2'!K555,"")</f>
        <v/>
      </c>
      <c r="J541" s="253" t="str">
        <f>IF('８-2'!L555&lt;&gt;"",'８-2'!L555,"")</f>
        <v/>
      </c>
      <c r="K541" s="243" t="str">
        <f>IF('８-2'!M555&lt;&gt;"",'８-2'!M555,"")</f>
        <v/>
      </c>
    </row>
    <row r="542" spans="1:11" x14ac:dyDescent="0.45">
      <c r="A542" s="106"/>
      <c r="B542" s="662"/>
      <c r="C542" s="628"/>
      <c r="D542" s="659"/>
      <c r="E542" s="553"/>
      <c r="F542" s="656"/>
      <c r="G542" s="252" t="str">
        <f>IF('８-2'!I556&lt;&gt;"",'８-2'!I556,"")</f>
        <v/>
      </c>
      <c r="H542" s="253" t="str">
        <f>IF('８-2'!J556&lt;&gt;"",'８-2'!J556,"")</f>
        <v/>
      </c>
      <c r="I542" s="243" t="str">
        <f>IF('８-2'!K556&lt;&gt;"",'８-2'!K556,"")</f>
        <v/>
      </c>
      <c r="J542" s="253" t="str">
        <f>IF('８-2'!L556&lt;&gt;"",'８-2'!L556,"")</f>
        <v/>
      </c>
      <c r="K542" s="243" t="str">
        <f>IF('８-2'!M556&lt;&gt;"",'８-2'!M556,"")</f>
        <v/>
      </c>
    </row>
    <row r="543" spans="1:11" x14ac:dyDescent="0.45">
      <c r="A543" s="106"/>
      <c r="B543" s="662"/>
      <c r="C543" s="628"/>
      <c r="D543" s="659"/>
      <c r="E543" s="553"/>
      <c r="F543" s="656"/>
      <c r="G543" s="252" t="str">
        <f>IF('８-2'!I557&lt;&gt;"",'８-2'!I557,"")</f>
        <v/>
      </c>
      <c r="H543" s="253" t="str">
        <f>IF('８-2'!J557&lt;&gt;"",'８-2'!J557,"")</f>
        <v/>
      </c>
      <c r="I543" s="243" t="str">
        <f>IF('８-2'!K557&lt;&gt;"",'８-2'!K557,"")</f>
        <v/>
      </c>
      <c r="J543" s="253" t="str">
        <f>IF('８-2'!L557&lt;&gt;"",'８-2'!L557,"")</f>
        <v/>
      </c>
      <c r="K543" s="243" t="str">
        <f>IF('８-2'!M557&lt;&gt;"",'８-2'!M557,"")</f>
        <v/>
      </c>
    </row>
    <row r="544" spans="1:11" x14ac:dyDescent="0.45">
      <c r="A544" s="106"/>
      <c r="B544" s="662"/>
      <c r="C544" s="628"/>
      <c r="D544" s="659"/>
      <c r="E544" s="553"/>
      <c r="F544" s="656"/>
      <c r="G544" s="252" t="str">
        <f>IF('８-2'!I558&lt;&gt;"",'８-2'!I558,"")</f>
        <v/>
      </c>
      <c r="H544" s="253" t="str">
        <f>IF('８-2'!J558&lt;&gt;"",'８-2'!J558,"")</f>
        <v/>
      </c>
      <c r="I544" s="243" t="str">
        <f>IF('８-2'!K558&lt;&gt;"",'８-2'!K558,"")</f>
        <v/>
      </c>
      <c r="J544" s="253" t="str">
        <f>IF('８-2'!L558&lt;&gt;"",'８-2'!L558,"")</f>
        <v/>
      </c>
      <c r="K544" s="243" t="str">
        <f>IF('８-2'!M558&lt;&gt;"",'８-2'!M558,"")</f>
        <v/>
      </c>
    </row>
    <row r="545" spans="1:11" x14ac:dyDescent="0.45">
      <c r="A545" s="106"/>
      <c r="B545" s="662"/>
      <c r="C545" s="628"/>
      <c r="D545" s="659"/>
      <c r="E545" s="553"/>
      <c r="F545" s="656"/>
      <c r="G545" s="252" t="str">
        <f>IF('８-2'!I559&lt;&gt;"",'８-2'!I559,"")</f>
        <v/>
      </c>
      <c r="H545" s="253" t="str">
        <f>IF('８-2'!J559&lt;&gt;"",'８-2'!J559,"")</f>
        <v/>
      </c>
      <c r="I545" s="243" t="str">
        <f>IF('８-2'!K559&lt;&gt;"",'８-2'!K559,"")</f>
        <v/>
      </c>
      <c r="J545" s="253" t="str">
        <f>IF('８-2'!L559&lt;&gt;"",'８-2'!L559,"")</f>
        <v/>
      </c>
      <c r="K545" s="243" t="str">
        <f>IF('８-2'!M559&lt;&gt;"",'８-2'!M559,"")</f>
        <v/>
      </c>
    </row>
    <row r="546" spans="1:11" x14ac:dyDescent="0.45">
      <c r="A546" s="106"/>
      <c r="B546" s="662"/>
      <c r="C546" s="628"/>
      <c r="D546" s="659"/>
      <c r="E546" s="553"/>
      <c r="F546" s="656"/>
      <c r="G546" s="252" t="str">
        <f>IF('８-2'!I560&lt;&gt;"",'８-2'!I560,"")</f>
        <v/>
      </c>
      <c r="H546" s="253" t="str">
        <f>IF('８-2'!J560&lt;&gt;"",'８-2'!J560,"")</f>
        <v/>
      </c>
      <c r="I546" s="243" t="str">
        <f>IF('８-2'!K560&lt;&gt;"",'８-2'!K560,"")</f>
        <v/>
      </c>
      <c r="J546" s="253" t="str">
        <f>IF('８-2'!L560&lt;&gt;"",'８-2'!L560,"")</f>
        <v/>
      </c>
      <c r="K546" s="243" t="str">
        <f>IF('８-2'!M560&lt;&gt;"",'８-2'!M560,"")</f>
        <v/>
      </c>
    </row>
    <row r="547" spans="1:11" x14ac:dyDescent="0.45">
      <c r="A547" s="106"/>
      <c r="B547" s="662"/>
      <c r="C547" s="628"/>
      <c r="D547" s="659"/>
      <c r="E547" s="553"/>
      <c r="F547" s="656"/>
      <c r="G547" s="252" t="str">
        <f>IF('８-2'!I561&lt;&gt;"",'８-2'!I561,"")</f>
        <v/>
      </c>
      <c r="H547" s="253" t="str">
        <f>IF('８-2'!J561&lt;&gt;"",'８-2'!J561,"")</f>
        <v/>
      </c>
      <c r="I547" s="243" t="str">
        <f>IF('８-2'!K561&lt;&gt;"",'８-2'!K561,"")</f>
        <v/>
      </c>
      <c r="J547" s="253" t="str">
        <f>IF('８-2'!L561&lt;&gt;"",'８-2'!L561,"")</f>
        <v/>
      </c>
      <c r="K547" s="243" t="str">
        <f>IF('８-2'!M561&lt;&gt;"",'８-2'!M561,"")</f>
        <v/>
      </c>
    </row>
    <row r="548" spans="1:11" x14ac:dyDescent="0.45">
      <c r="A548" s="106"/>
      <c r="B548" s="662"/>
      <c r="C548" s="628"/>
      <c r="D548" s="659"/>
      <c r="E548" s="553"/>
      <c r="F548" s="656"/>
      <c r="G548" s="252" t="str">
        <f>IF('８-2'!I562&lt;&gt;"",'８-2'!I562,"")</f>
        <v/>
      </c>
      <c r="H548" s="253" t="str">
        <f>IF('８-2'!J562&lt;&gt;"",'８-2'!J562,"")</f>
        <v/>
      </c>
      <c r="I548" s="243" t="str">
        <f>IF('８-2'!K562&lt;&gt;"",'８-2'!K562,"")</f>
        <v/>
      </c>
      <c r="J548" s="253" t="str">
        <f>IF('８-2'!L562&lt;&gt;"",'８-2'!L562,"")</f>
        <v/>
      </c>
      <c r="K548" s="243" t="str">
        <f>IF('８-2'!M562&lt;&gt;"",'８-2'!M562,"")</f>
        <v/>
      </c>
    </row>
    <row r="549" spans="1:11" x14ac:dyDescent="0.45">
      <c r="A549" s="106"/>
      <c r="B549" s="662"/>
      <c r="C549" s="628"/>
      <c r="D549" s="659"/>
      <c r="E549" s="553"/>
      <c r="F549" s="656"/>
      <c r="G549" s="252" t="str">
        <f>IF('８-2'!I563&lt;&gt;"",'８-2'!I563,"")</f>
        <v/>
      </c>
      <c r="H549" s="253" t="str">
        <f>IF('８-2'!J563&lt;&gt;"",'８-2'!J563,"")</f>
        <v/>
      </c>
      <c r="I549" s="243" t="str">
        <f>IF('８-2'!K563&lt;&gt;"",'８-2'!K563,"")</f>
        <v/>
      </c>
      <c r="J549" s="253" t="str">
        <f>IF('８-2'!L563&lt;&gt;"",'８-2'!L563,"")</f>
        <v/>
      </c>
      <c r="K549" s="243" t="str">
        <f>IF('８-2'!M563&lt;&gt;"",'８-2'!M563,"")</f>
        <v/>
      </c>
    </row>
    <row r="550" spans="1:11" x14ac:dyDescent="0.45">
      <c r="A550" s="106"/>
      <c r="B550" s="662"/>
      <c r="C550" s="628"/>
      <c r="D550" s="659"/>
      <c r="E550" s="553"/>
      <c r="F550" s="656"/>
      <c r="G550" s="252" t="str">
        <f>IF('８-2'!I564&lt;&gt;"",'８-2'!I564,"")</f>
        <v/>
      </c>
      <c r="H550" s="253" t="str">
        <f>IF('８-2'!J564&lt;&gt;"",'８-2'!J564,"")</f>
        <v/>
      </c>
      <c r="I550" s="243" t="str">
        <f>IF('８-2'!K564&lt;&gt;"",'８-2'!K564,"")</f>
        <v/>
      </c>
      <c r="J550" s="253" t="str">
        <f>IF('８-2'!L564&lt;&gt;"",'８-2'!L564,"")</f>
        <v/>
      </c>
      <c r="K550" s="243" t="str">
        <f>IF('８-2'!M564&lt;&gt;"",'８-2'!M564,"")</f>
        <v/>
      </c>
    </row>
    <row r="551" spans="1:11" x14ac:dyDescent="0.45">
      <c r="A551" s="106"/>
      <c r="B551" s="662"/>
      <c r="C551" s="628"/>
      <c r="D551" s="659"/>
      <c r="E551" s="553"/>
      <c r="F551" s="656"/>
      <c r="G551" s="252" t="str">
        <f>IF('８-2'!I565&lt;&gt;"",'８-2'!I565,"")</f>
        <v/>
      </c>
      <c r="H551" s="253" t="str">
        <f>IF('８-2'!J565&lt;&gt;"",'８-2'!J565,"")</f>
        <v/>
      </c>
      <c r="I551" s="243" t="str">
        <f>IF('８-2'!K565&lt;&gt;"",'８-2'!K565,"")</f>
        <v/>
      </c>
      <c r="J551" s="253" t="str">
        <f>IF('８-2'!L565&lt;&gt;"",'８-2'!L565,"")</f>
        <v/>
      </c>
      <c r="K551" s="243" t="str">
        <f>IF('８-2'!M565&lt;&gt;"",'８-2'!M565,"")</f>
        <v/>
      </c>
    </row>
    <row r="552" spans="1:11" x14ac:dyDescent="0.45">
      <c r="A552" s="106"/>
      <c r="B552" s="662"/>
      <c r="C552" s="628"/>
      <c r="D552" s="659"/>
      <c r="E552" s="553"/>
      <c r="F552" s="656"/>
      <c r="G552" s="252" t="str">
        <f>IF('８-2'!I566&lt;&gt;"",'８-2'!I566,"")</f>
        <v/>
      </c>
      <c r="H552" s="253" t="str">
        <f>IF('８-2'!J566&lt;&gt;"",'８-2'!J566,"")</f>
        <v/>
      </c>
      <c r="I552" s="243" t="str">
        <f>IF('８-2'!K566&lt;&gt;"",'８-2'!K566,"")</f>
        <v/>
      </c>
      <c r="J552" s="253" t="str">
        <f>IF('８-2'!L566&lt;&gt;"",'８-2'!L566,"")</f>
        <v/>
      </c>
      <c r="K552" s="243" t="str">
        <f>IF('８-2'!M566&lt;&gt;"",'８-2'!M566,"")</f>
        <v/>
      </c>
    </row>
    <row r="553" spans="1:11" x14ac:dyDescent="0.45">
      <c r="A553" s="106"/>
      <c r="B553" s="662"/>
      <c r="C553" s="628"/>
      <c r="D553" s="659"/>
      <c r="E553" s="553"/>
      <c r="F553" s="656"/>
      <c r="G553" s="252" t="str">
        <f>IF('８-2'!I567&lt;&gt;"",'８-2'!I567,"")</f>
        <v/>
      </c>
      <c r="H553" s="253" t="str">
        <f>IF('８-2'!J567&lt;&gt;"",'８-2'!J567,"")</f>
        <v/>
      </c>
      <c r="I553" s="243" t="str">
        <f>IF('８-2'!K567&lt;&gt;"",'８-2'!K567,"")</f>
        <v/>
      </c>
      <c r="J553" s="253" t="str">
        <f>IF('８-2'!L567&lt;&gt;"",'８-2'!L567,"")</f>
        <v/>
      </c>
      <c r="K553" s="243" t="str">
        <f>IF('８-2'!M567&lt;&gt;"",'８-2'!M567,"")</f>
        <v/>
      </c>
    </row>
    <row r="554" spans="1:11" x14ac:dyDescent="0.45">
      <c r="A554" s="106"/>
      <c r="B554" s="662"/>
      <c r="C554" s="628"/>
      <c r="D554" s="659"/>
      <c r="E554" s="553"/>
      <c r="F554" s="656"/>
      <c r="G554" s="252" t="str">
        <f>IF('８-2'!I568&lt;&gt;"",'８-2'!I568,"")</f>
        <v/>
      </c>
      <c r="H554" s="253" t="str">
        <f>IF('８-2'!J568&lt;&gt;"",'８-2'!J568,"")</f>
        <v/>
      </c>
      <c r="I554" s="243" t="str">
        <f>IF('８-2'!K568&lt;&gt;"",'８-2'!K568,"")</f>
        <v/>
      </c>
      <c r="J554" s="253" t="str">
        <f>IF('８-2'!L568&lt;&gt;"",'８-2'!L568,"")</f>
        <v/>
      </c>
      <c r="K554" s="243" t="str">
        <f>IF('８-2'!M568&lt;&gt;"",'８-2'!M568,"")</f>
        <v/>
      </c>
    </row>
    <row r="555" spans="1:11" x14ac:dyDescent="0.45">
      <c r="A555" s="106"/>
      <c r="B555" s="662"/>
      <c r="C555" s="628"/>
      <c r="D555" s="659"/>
      <c r="E555" s="553"/>
      <c r="F555" s="656"/>
      <c r="G555" s="252" t="str">
        <f>IF('８-2'!I569&lt;&gt;"",'８-2'!I569,"")</f>
        <v/>
      </c>
      <c r="H555" s="253" t="str">
        <f>IF('８-2'!J569&lt;&gt;"",'８-2'!J569,"")</f>
        <v/>
      </c>
      <c r="I555" s="243" t="str">
        <f>IF('８-2'!K569&lt;&gt;"",'８-2'!K569,"")</f>
        <v/>
      </c>
      <c r="J555" s="253" t="str">
        <f>IF('８-2'!L569&lt;&gt;"",'８-2'!L569,"")</f>
        <v/>
      </c>
      <c r="K555" s="243" t="str">
        <f>IF('８-2'!M569&lt;&gt;"",'８-2'!M569,"")</f>
        <v/>
      </c>
    </row>
    <row r="556" spans="1:11" x14ac:dyDescent="0.45">
      <c r="A556" s="106"/>
      <c r="B556" s="662"/>
      <c r="C556" s="628"/>
      <c r="D556" s="659"/>
      <c r="E556" s="553"/>
      <c r="F556" s="656"/>
      <c r="G556" s="252" t="str">
        <f>IF('８-2'!I570&lt;&gt;"",'８-2'!I570,"")</f>
        <v/>
      </c>
      <c r="H556" s="253" t="str">
        <f>IF('８-2'!J570&lt;&gt;"",'８-2'!J570,"")</f>
        <v/>
      </c>
      <c r="I556" s="243" t="str">
        <f>IF('８-2'!K570&lt;&gt;"",'８-2'!K570,"")</f>
        <v/>
      </c>
      <c r="J556" s="253" t="str">
        <f>IF('８-2'!L570&lt;&gt;"",'８-2'!L570,"")</f>
        <v/>
      </c>
      <c r="K556" s="243" t="str">
        <f>IF('８-2'!M570&lt;&gt;"",'８-2'!M570,"")</f>
        <v/>
      </c>
    </row>
    <row r="557" spans="1:11" x14ac:dyDescent="0.45">
      <c r="A557" s="106"/>
      <c r="B557" s="662"/>
      <c r="C557" s="628"/>
      <c r="D557" s="659"/>
      <c r="E557" s="553"/>
      <c r="F557" s="656"/>
      <c r="G557" s="252" t="str">
        <f>IF('８-2'!I571&lt;&gt;"",'８-2'!I571,"")</f>
        <v/>
      </c>
      <c r="H557" s="253" t="str">
        <f>IF('８-2'!J571&lt;&gt;"",'８-2'!J571,"")</f>
        <v/>
      </c>
      <c r="I557" s="243" t="str">
        <f>IF('８-2'!K571&lt;&gt;"",'８-2'!K571,"")</f>
        <v/>
      </c>
      <c r="J557" s="253" t="str">
        <f>IF('８-2'!L571&lt;&gt;"",'８-2'!L571,"")</f>
        <v/>
      </c>
      <c r="K557" s="243" t="str">
        <f>IF('８-2'!M571&lt;&gt;"",'８-2'!M571,"")</f>
        <v/>
      </c>
    </row>
    <row r="558" spans="1:11" x14ac:dyDescent="0.45">
      <c r="A558" s="106"/>
      <c r="B558" s="662"/>
      <c r="C558" s="628"/>
      <c r="D558" s="659"/>
      <c r="E558" s="553"/>
      <c r="F558" s="656"/>
      <c r="G558" s="252" t="str">
        <f>IF('８-2'!I572&lt;&gt;"",'８-2'!I572,"")</f>
        <v/>
      </c>
      <c r="H558" s="253" t="str">
        <f>IF('８-2'!J572&lt;&gt;"",'８-2'!J572,"")</f>
        <v/>
      </c>
      <c r="I558" s="243" t="str">
        <f>IF('８-2'!K572&lt;&gt;"",'８-2'!K572,"")</f>
        <v/>
      </c>
      <c r="J558" s="253" t="str">
        <f>IF('８-2'!L572&lt;&gt;"",'８-2'!L572,"")</f>
        <v/>
      </c>
      <c r="K558" s="243" t="str">
        <f>IF('８-2'!M572&lt;&gt;"",'８-2'!M572,"")</f>
        <v/>
      </c>
    </row>
    <row r="559" spans="1:11" x14ac:dyDescent="0.45">
      <c r="A559" s="106"/>
      <c r="B559" s="662"/>
      <c r="C559" s="628"/>
      <c r="D559" s="659"/>
      <c r="E559" s="553"/>
      <c r="F559" s="656"/>
      <c r="G559" s="252" t="str">
        <f>IF('８-2'!I573&lt;&gt;"",'８-2'!I573,"")</f>
        <v/>
      </c>
      <c r="H559" s="253" t="str">
        <f>IF('８-2'!J573&lt;&gt;"",'８-2'!J573,"")</f>
        <v/>
      </c>
      <c r="I559" s="243" t="str">
        <f>IF('８-2'!K573&lt;&gt;"",'８-2'!K573,"")</f>
        <v/>
      </c>
      <c r="J559" s="253" t="str">
        <f>IF('８-2'!L573&lt;&gt;"",'８-2'!L573,"")</f>
        <v/>
      </c>
      <c r="K559" s="243" t="str">
        <f>IF('８-2'!M573&lt;&gt;"",'８-2'!M573,"")</f>
        <v/>
      </c>
    </row>
    <row r="560" spans="1:11" x14ac:dyDescent="0.45">
      <c r="A560" s="106"/>
      <c r="B560" s="662"/>
      <c r="C560" s="628"/>
      <c r="D560" s="659"/>
      <c r="E560" s="553"/>
      <c r="F560" s="656"/>
      <c r="G560" s="252" t="str">
        <f>IF('８-2'!I574&lt;&gt;"",'８-2'!I574,"")</f>
        <v/>
      </c>
      <c r="H560" s="253" t="str">
        <f>IF('８-2'!J574&lt;&gt;"",'８-2'!J574,"")</f>
        <v/>
      </c>
      <c r="I560" s="243" t="str">
        <f>IF('８-2'!K574&lt;&gt;"",'８-2'!K574,"")</f>
        <v/>
      </c>
      <c r="J560" s="253" t="str">
        <f>IF('８-2'!L574&lt;&gt;"",'８-2'!L574,"")</f>
        <v/>
      </c>
      <c r="K560" s="243" t="str">
        <f>IF('８-2'!M574&lt;&gt;"",'８-2'!M574,"")</f>
        <v/>
      </c>
    </row>
    <row r="561" spans="1:11" x14ac:dyDescent="0.45">
      <c r="A561" s="106"/>
      <c r="B561" s="662"/>
      <c r="C561" s="628"/>
      <c r="D561" s="659"/>
      <c r="E561" s="553"/>
      <c r="F561" s="656"/>
      <c r="G561" s="252" t="str">
        <f>IF('８-2'!I575&lt;&gt;"",'８-2'!I575,"")</f>
        <v/>
      </c>
      <c r="H561" s="253" t="str">
        <f>IF('８-2'!J575&lt;&gt;"",'８-2'!J575,"")</f>
        <v/>
      </c>
      <c r="I561" s="243" t="str">
        <f>IF('８-2'!K575&lt;&gt;"",'８-2'!K575,"")</f>
        <v/>
      </c>
      <c r="J561" s="253" t="str">
        <f>IF('８-2'!L575&lt;&gt;"",'８-2'!L575,"")</f>
        <v/>
      </c>
      <c r="K561" s="243" t="str">
        <f>IF('８-2'!M575&lt;&gt;"",'８-2'!M575,"")</f>
        <v/>
      </c>
    </row>
    <row r="562" spans="1:11" x14ac:dyDescent="0.45">
      <c r="A562" s="106"/>
      <c r="B562" s="662"/>
      <c r="C562" s="628"/>
      <c r="D562" s="659"/>
      <c r="E562" s="553"/>
      <c r="F562" s="656"/>
      <c r="G562" s="252" t="str">
        <f>IF('８-2'!I576&lt;&gt;"",'８-2'!I576,"")</f>
        <v/>
      </c>
      <c r="H562" s="253" t="str">
        <f>IF('８-2'!J576&lt;&gt;"",'８-2'!J576,"")</f>
        <v/>
      </c>
      <c r="I562" s="243" t="str">
        <f>IF('８-2'!K576&lt;&gt;"",'８-2'!K576,"")</f>
        <v/>
      </c>
      <c r="J562" s="253" t="str">
        <f>IF('８-2'!L576&lt;&gt;"",'８-2'!L576,"")</f>
        <v/>
      </c>
      <c r="K562" s="243" t="str">
        <f>IF('８-2'!M576&lt;&gt;"",'８-2'!M576,"")</f>
        <v/>
      </c>
    </row>
    <row r="563" spans="1:11" ht="15.6" thickBot="1" x14ac:dyDescent="0.5">
      <c r="A563" s="106"/>
      <c r="B563" s="590"/>
      <c r="C563" s="629"/>
      <c r="D563" s="660"/>
      <c r="E563" s="554"/>
      <c r="F563" s="657"/>
      <c r="G563" s="254" t="str">
        <f>IF('８-2'!I577&lt;&gt;"",'８-2'!I577,"")</f>
        <v/>
      </c>
      <c r="H563" s="255" t="str">
        <f>IF('８-2'!J577&lt;&gt;"",'８-2'!J577,"")</f>
        <v/>
      </c>
      <c r="I563" s="247" t="str">
        <f>IF('８-2'!K577&lt;&gt;"",'８-2'!K577,"")</f>
        <v/>
      </c>
      <c r="J563" s="255" t="str">
        <f>IF('８-2'!L577&lt;&gt;"",'８-2'!L577,"")</f>
        <v/>
      </c>
      <c r="K563" s="247" t="str">
        <f>IF('８-2'!M577&lt;&gt;"",'８-2'!M577,"")</f>
        <v/>
      </c>
    </row>
    <row r="564" spans="1:11" x14ac:dyDescent="0.45">
      <c r="A564" s="106"/>
      <c r="B564" s="661" t="str">
        <f>IF(C564&lt;&gt;"",17,"")</f>
        <v/>
      </c>
      <c r="C564" s="627" t="str">
        <f>IF('1'!D29&lt;&gt;"",'1'!D29,"")</f>
        <v/>
      </c>
      <c r="D564" s="658" t="str">
        <f>IF('3'!G98="[選択]","","【A】"&amp;'3'!G98&amp;"（"&amp;'3'!H99&amp;"）"&amp;CHAR(10))&amp;IF('3'!I98="[選択]","","【B】"&amp;'3'!I98&amp;"（"&amp;'3'!J99&amp;"）"&amp;CHAR(10))&amp;IF('3'!K98="実施済","【C】"&amp;'3'!K98&amp;"（"&amp;'3'!L99&amp;"）"&amp;CHAR(10),"")&amp;IF('3'!M98="実施済","【D】"&amp;'3'!M98&amp;"（"&amp;'3'!N99&amp;"）"&amp;CHAR(10),"")</f>
        <v/>
      </c>
      <c r="E564" s="552" t="str">
        <f>IF('4'!G99="[選択]","","【a】"&amp;'4'!G99&amp;"（"&amp;'4'!H100&amp;"）"&amp;CHAR(10))&amp;IF('4'!I99="[選択]","","【b】"&amp;'4'!I99&amp;"（"&amp;'4'!J100&amp;"）"&amp;CHAR(10))&amp;IF('4'!K99="[選択]","","【c】"&amp;'4'!K99&amp;"（"&amp;'4'!L100&amp;"）"&amp;CHAR(10))&amp;IF('4'!M99="[選択]","","【d】"&amp;'4'!M99&amp;"（"&amp;'4'!N100&amp;"）"&amp;CHAR(10))&amp;IF('4'!O99="[選択]","","【e】"&amp;'4'!O99&amp;"（"&amp;'4'!P100&amp;"）"&amp;CHAR(10))&amp;IF('4'!Q99="[選択]","","【f】"&amp;'4'!Q99&amp;"（"&amp;'4'!R100&amp;"）"&amp;CHAR(10))&amp;IF('4'!S99="[選択]","","【g】"&amp;'4'!S99&amp;"（"&amp;'4'!T100&amp;"）"&amp;CHAR(10))&amp;IF('4'!U99="[選択]","","【h】"&amp;'4'!U99&amp;"（"&amp;'4'!V100&amp;"）")</f>
        <v/>
      </c>
      <c r="F564" s="655" t="str">
        <f>'4'!X99</f>
        <v>[選択]</v>
      </c>
      <c r="G564" s="250" t="str">
        <f>IF('８-2'!I578&lt;&gt;"",'８-2'!I578,"")</f>
        <v/>
      </c>
      <c r="H564" s="251" t="str">
        <f>IF('８-2'!J578&lt;&gt;"",'８-2'!J578,"")</f>
        <v/>
      </c>
      <c r="I564" s="236" t="str">
        <f>IF('８-2'!K578&lt;&gt;"",'８-2'!K578,"")</f>
        <v/>
      </c>
      <c r="J564" s="251" t="str">
        <f>IF('８-2'!L578&lt;&gt;"",'８-2'!L578,"")</f>
        <v/>
      </c>
      <c r="K564" s="236" t="str">
        <f>IF('８-2'!M578&lt;&gt;"",'８-2'!M578,"")</f>
        <v/>
      </c>
    </row>
    <row r="565" spans="1:11" x14ac:dyDescent="0.45">
      <c r="A565" s="106"/>
      <c r="B565" s="662"/>
      <c r="C565" s="628"/>
      <c r="D565" s="659"/>
      <c r="E565" s="553"/>
      <c r="F565" s="656"/>
      <c r="G565" s="252" t="str">
        <f>IF('８-2'!I579&lt;&gt;"",'８-2'!I579,"")</f>
        <v/>
      </c>
      <c r="H565" s="253" t="str">
        <f>IF('８-2'!J579&lt;&gt;"",'８-2'!J579,"")</f>
        <v/>
      </c>
      <c r="I565" s="243" t="str">
        <f>IF('８-2'!K579&lt;&gt;"",'８-2'!K579,"")</f>
        <v/>
      </c>
      <c r="J565" s="253" t="str">
        <f>IF('８-2'!L579&lt;&gt;"",'８-2'!L579,"")</f>
        <v/>
      </c>
      <c r="K565" s="243" t="str">
        <f>IF('８-2'!M579&lt;&gt;"",'８-2'!M579,"")</f>
        <v/>
      </c>
    </row>
    <row r="566" spans="1:11" x14ac:dyDescent="0.45">
      <c r="A566" s="106"/>
      <c r="B566" s="662"/>
      <c r="C566" s="628"/>
      <c r="D566" s="659"/>
      <c r="E566" s="553"/>
      <c r="F566" s="656"/>
      <c r="G566" s="252" t="str">
        <f>IF('８-2'!I580&lt;&gt;"",'８-2'!I580,"")</f>
        <v/>
      </c>
      <c r="H566" s="253" t="str">
        <f>IF('８-2'!J580&lt;&gt;"",'８-2'!J580,"")</f>
        <v/>
      </c>
      <c r="I566" s="243" t="str">
        <f>IF('８-2'!K580&lt;&gt;"",'８-2'!K580,"")</f>
        <v/>
      </c>
      <c r="J566" s="253" t="str">
        <f>IF('８-2'!L580&lt;&gt;"",'８-2'!L580,"")</f>
        <v/>
      </c>
      <c r="K566" s="243" t="str">
        <f>IF('８-2'!M580&lt;&gt;"",'８-2'!M580,"")</f>
        <v/>
      </c>
    </row>
    <row r="567" spans="1:11" x14ac:dyDescent="0.45">
      <c r="A567" s="106"/>
      <c r="B567" s="662"/>
      <c r="C567" s="628"/>
      <c r="D567" s="659"/>
      <c r="E567" s="553"/>
      <c r="F567" s="656"/>
      <c r="G567" s="252" t="str">
        <f>IF('８-2'!I581&lt;&gt;"",'８-2'!I581,"")</f>
        <v/>
      </c>
      <c r="H567" s="253" t="str">
        <f>IF('８-2'!J581&lt;&gt;"",'８-2'!J581,"")</f>
        <v/>
      </c>
      <c r="I567" s="243" t="str">
        <f>IF('８-2'!K581&lt;&gt;"",'８-2'!K581,"")</f>
        <v/>
      </c>
      <c r="J567" s="253" t="str">
        <f>IF('８-2'!L581&lt;&gt;"",'８-2'!L581,"")</f>
        <v/>
      </c>
      <c r="K567" s="243" t="str">
        <f>IF('８-2'!M581&lt;&gt;"",'８-2'!M581,"")</f>
        <v/>
      </c>
    </row>
    <row r="568" spans="1:11" x14ac:dyDescent="0.45">
      <c r="A568" s="106"/>
      <c r="B568" s="662"/>
      <c r="C568" s="628"/>
      <c r="D568" s="659"/>
      <c r="E568" s="553"/>
      <c r="F568" s="656"/>
      <c r="G568" s="252" t="str">
        <f>IF('８-2'!I582&lt;&gt;"",'８-2'!I582,"")</f>
        <v/>
      </c>
      <c r="H568" s="253" t="str">
        <f>IF('８-2'!J582&lt;&gt;"",'８-2'!J582,"")</f>
        <v/>
      </c>
      <c r="I568" s="243" t="str">
        <f>IF('８-2'!K582&lt;&gt;"",'８-2'!K582,"")</f>
        <v/>
      </c>
      <c r="J568" s="253" t="str">
        <f>IF('８-2'!L582&lt;&gt;"",'８-2'!L582,"")</f>
        <v/>
      </c>
      <c r="K568" s="243" t="str">
        <f>IF('８-2'!M582&lt;&gt;"",'８-2'!M582,"")</f>
        <v/>
      </c>
    </row>
    <row r="569" spans="1:11" x14ac:dyDescent="0.45">
      <c r="A569" s="106"/>
      <c r="B569" s="662"/>
      <c r="C569" s="628"/>
      <c r="D569" s="659"/>
      <c r="E569" s="553"/>
      <c r="F569" s="656"/>
      <c r="G569" s="252" t="str">
        <f>IF('８-2'!I583&lt;&gt;"",'８-2'!I583,"")</f>
        <v/>
      </c>
      <c r="H569" s="253" t="str">
        <f>IF('８-2'!J583&lt;&gt;"",'８-2'!J583,"")</f>
        <v/>
      </c>
      <c r="I569" s="243" t="str">
        <f>IF('８-2'!K583&lt;&gt;"",'８-2'!K583,"")</f>
        <v/>
      </c>
      <c r="J569" s="253" t="str">
        <f>IF('８-2'!L583&lt;&gt;"",'８-2'!L583,"")</f>
        <v/>
      </c>
      <c r="K569" s="243" t="str">
        <f>IF('８-2'!M583&lt;&gt;"",'８-2'!M583,"")</f>
        <v/>
      </c>
    </row>
    <row r="570" spans="1:11" x14ac:dyDescent="0.45">
      <c r="A570" s="106"/>
      <c r="B570" s="662"/>
      <c r="C570" s="628"/>
      <c r="D570" s="659"/>
      <c r="E570" s="553"/>
      <c r="F570" s="656"/>
      <c r="G570" s="252" t="str">
        <f>IF('８-2'!I584&lt;&gt;"",'８-2'!I584,"")</f>
        <v/>
      </c>
      <c r="H570" s="253" t="str">
        <f>IF('８-2'!J584&lt;&gt;"",'８-2'!J584,"")</f>
        <v/>
      </c>
      <c r="I570" s="243" t="str">
        <f>IF('８-2'!K584&lt;&gt;"",'８-2'!K584,"")</f>
        <v/>
      </c>
      <c r="J570" s="253" t="str">
        <f>IF('８-2'!L584&lt;&gt;"",'８-2'!L584,"")</f>
        <v/>
      </c>
      <c r="K570" s="243" t="str">
        <f>IF('８-2'!M584&lt;&gt;"",'８-2'!M584,"")</f>
        <v/>
      </c>
    </row>
    <row r="571" spans="1:11" x14ac:dyDescent="0.45">
      <c r="A571" s="106"/>
      <c r="B571" s="662"/>
      <c r="C571" s="628"/>
      <c r="D571" s="659"/>
      <c r="E571" s="553"/>
      <c r="F571" s="656"/>
      <c r="G571" s="252" t="str">
        <f>IF('８-2'!I585&lt;&gt;"",'８-2'!I585,"")</f>
        <v/>
      </c>
      <c r="H571" s="253" t="str">
        <f>IF('８-2'!J585&lt;&gt;"",'８-2'!J585,"")</f>
        <v/>
      </c>
      <c r="I571" s="243" t="str">
        <f>IF('８-2'!K585&lt;&gt;"",'８-2'!K585,"")</f>
        <v/>
      </c>
      <c r="J571" s="253" t="str">
        <f>IF('８-2'!L585&lt;&gt;"",'８-2'!L585,"")</f>
        <v/>
      </c>
      <c r="K571" s="243" t="str">
        <f>IF('８-2'!M585&lt;&gt;"",'８-2'!M585,"")</f>
        <v/>
      </c>
    </row>
    <row r="572" spans="1:11" x14ac:dyDescent="0.45">
      <c r="A572" s="106"/>
      <c r="B572" s="662"/>
      <c r="C572" s="628"/>
      <c r="D572" s="659"/>
      <c r="E572" s="553"/>
      <c r="F572" s="656"/>
      <c r="G572" s="252" t="str">
        <f>IF('８-2'!I586&lt;&gt;"",'８-2'!I586,"")</f>
        <v/>
      </c>
      <c r="H572" s="253" t="str">
        <f>IF('８-2'!J586&lt;&gt;"",'８-2'!J586,"")</f>
        <v/>
      </c>
      <c r="I572" s="243" t="str">
        <f>IF('８-2'!K586&lt;&gt;"",'８-2'!K586,"")</f>
        <v/>
      </c>
      <c r="J572" s="253" t="str">
        <f>IF('８-2'!L586&lt;&gt;"",'８-2'!L586,"")</f>
        <v/>
      </c>
      <c r="K572" s="243" t="str">
        <f>IF('８-2'!M586&lt;&gt;"",'８-2'!M586,"")</f>
        <v/>
      </c>
    </row>
    <row r="573" spans="1:11" x14ac:dyDescent="0.45">
      <c r="A573" s="106"/>
      <c r="B573" s="662"/>
      <c r="C573" s="628"/>
      <c r="D573" s="659"/>
      <c r="E573" s="553"/>
      <c r="F573" s="656"/>
      <c r="G573" s="252" t="str">
        <f>IF('８-2'!I587&lt;&gt;"",'８-2'!I587,"")</f>
        <v/>
      </c>
      <c r="H573" s="253" t="str">
        <f>IF('８-2'!J587&lt;&gt;"",'８-2'!J587,"")</f>
        <v/>
      </c>
      <c r="I573" s="243" t="str">
        <f>IF('８-2'!K587&lt;&gt;"",'８-2'!K587,"")</f>
        <v/>
      </c>
      <c r="J573" s="253" t="str">
        <f>IF('８-2'!L587&lt;&gt;"",'８-2'!L587,"")</f>
        <v/>
      </c>
      <c r="K573" s="243" t="str">
        <f>IF('８-2'!M587&lt;&gt;"",'８-2'!M587,"")</f>
        <v/>
      </c>
    </row>
    <row r="574" spans="1:11" x14ac:dyDescent="0.45">
      <c r="A574" s="106"/>
      <c r="B574" s="662"/>
      <c r="C574" s="628"/>
      <c r="D574" s="659"/>
      <c r="E574" s="553"/>
      <c r="F574" s="656"/>
      <c r="G574" s="252" t="str">
        <f>IF('８-2'!I588&lt;&gt;"",'８-2'!I588,"")</f>
        <v/>
      </c>
      <c r="H574" s="253" t="str">
        <f>IF('８-2'!J588&lt;&gt;"",'８-2'!J588,"")</f>
        <v/>
      </c>
      <c r="I574" s="243" t="str">
        <f>IF('８-2'!K588&lt;&gt;"",'８-2'!K588,"")</f>
        <v/>
      </c>
      <c r="J574" s="253" t="str">
        <f>IF('８-2'!L588&lt;&gt;"",'８-2'!L588,"")</f>
        <v/>
      </c>
      <c r="K574" s="243" t="str">
        <f>IF('８-2'!M588&lt;&gt;"",'８-2'!M588,"")</f>
        <v/>
      </c>
    </row>
    <row r="575" spans="1:11" x14ac:dyDescent="0.45">
      <c r="A575" s="106"/>
      <c r="B575" s="662"/>
      <c r="C575" s="628"/>
      <c r="D575" s="659"/>
      <c r="E575" s="553"/>
      <c r="F575" s="656"/>
      <c r="G575" s="252" t="str">
        <f>IF('８-2'!I589&lt;&gt;"",'８-2'!I589,"")</f>
        <v/>
      </c>
      <c r="H575" s="253" t="str">
        <f>IF('８-2'!J589&lt;&gt;"",'８-2'!J589,"")</f>
        <v/>
      </c>
      <c r="I575" s="243" t="str">
        <f>IF('８-2'!K589&lt;&gt;"",'８-2'!K589,"")</f>
        <v/>
      </c>
      <c r="J575" s="253" t="str">
        <f>IF('８-2'!L589&lt;&gt;"",'８-2'!L589,"")</f>
        <v/>
      </c>
      <c r="K575" s="243" t="str">
        <f>IF('８-2'!M589&lt;&gt;"",'８-2'!M589,"")</f>
        <v/>
      </c>
    </row>
    <row r="576" spans="1:11" x14ac:dyDescent="0.45">
      <c r="A576" s="106"/>
      <c r="B576" s="662"/>
      <c r="C576" s="628"/>
      <c r="D576" s="659"/>
      <c r="E576" s="553"/>
      <c r="F576" s="656"/>
      <c r="G576" s="252" t="str">
        <f>IF('８-2'!I590&lt;&gt;"",'８-2'!I590,"")</f>
        <v/>
      </c>
      <c r="H576" s="253" t="str">
        <f>IF('８-2'!J590&lt;&gt;"",'８-2'!J590,"")</f>
        <v/>
      </c>
      <c r="I576" s="243" t="str">
        <f>IF('８-2'!K590&lt;&gt;"",'８-2'!K590,"")</f>
        <v/>
      </c>
      <c r="J576" s="253" t="str">
        <f>IF('８-2'!L590&lt;&gt;"",'８-2'!L590,"")</f>
        <v/>
      </c>
      <c r="K576" s="243" t="str">
        <f>IF('８-2'!M590&lt;&gt;"",'８-2'!M590,"")</f>
        <v/>
      </c>
    </row>
    <row r="577" spans="1:11" x14ac:dyDescent="0.45">
      <c r="A577" s="106"/>
      <c r="B577" s="662"/>
      <c r="C577" s="628"/>
      <c r="D577" s="659"/>
      <c r="E577" s="553"/>
      <c r="F577" s="656"/>
      <c r="G577" s="252" t="str">
        <f>IF('８-2'!I591&lt;&gt;"",'８-2'!I591,"")</f>
        <v/>
      </c>
      <c r="H577" s="253" t="str">
        <f>IF('８-2'!J591&lt;&gt;"",'８-2'!J591,"")</f>
        <v/>
      </c>
      <c r="I577" s="243" t="str">
        <f>IF('８-2'!K591&lt;&gt;"",'８-2'!K591,"")</f>
        <v/>
      </c>
      <c r="J577" s="253" t="str">
        <f>IF('８-2'!L591&lt;&gt;"",'８-2'!L591,"")</f>
        <v/>
      </c>
      <c r="K577" s="243" t="str">
        <f>IF('８-2'!M591&lt;&gt;"",'８-2'!M591,"")</f>
        <v/>
      </c>
    </row>
    <row r="578" spans="1:11" x14ac:dyDescent="0.45">
      <c r="A578" s="106"/>
      <c r="B578" s="662"/>
      <c r="C578" s="628"/>
      <c r="D578" s="659"/>
      <c r="E578" s="553"/>
      <c r="F578" s="656"/>
      <c r="G578" s="252" t="str">
        <f>IF('８-2'!I592&lt;&gt;"",'８-2'!I592,"")</f>
        <v/>
      </c>
      <c r="H578" s="253" t="str">
        <f>IF('８-2'!J592&lt;&gt;"",'８-2'!J592,"")</f>
        <v/>
      </c>
      <c r="I578" s="243" t="str">
        <f>IF('８-2'!K592&lt;&gt;"",'８-2'!K592,"")</f>
        <v/>
      </c>
      <c r="J578" s="253" t="str">
        <f>IF('８-2'!L592&lt;&gt;"",'８-2'!L592,"")</f>
        <v/>
      </c>
      <c r="K578" s="243" t="str">
        <f>IF('８-2'!M592&lt;&gt;"",'８-2'!M592,"")</f>
        <v/>
      </c>
    </row>
    <row r="579" spans="1:11" x14ac:dyDescent="0.45">
      <c r="A579" s="106"/>
      <c r="B579" s="662"/>
      <c r="C579" s="628"/>
      <c r="D579" s="659"/>
      <c r="E579" s="553"/>
      <c r="F579" s="656"/>
      <c r="G579" s="252" t="str">
        <f>IF('８-2'!I593&lt;&gt;"",'８-2'!I593,"")</f>
        <v/>
      </c>
      <c r="H579" s="253" t="str">
        <f>IF('８-2'!J593&lt;&gt;"",'８-2'!J593,"")</f>
        <v/>
      </c>
      <c r="I579" s="243" t="str">
        <f>IF('８-2'!K593&lt;&gt;"",'８-2'!K593,"")</f>
        <v/>
      </c>
      <c r="J579" s="253" t="str">
        <f>IF('８-2'!L593&lt;&gt;"",'８-2'!L593,"")</f>
        <v/>
      </c>
      <c r="K579" s="243" t="str">
        <f>IF('８-2'!M593&lt;&gt;"",'８-2'!M593,"")</f>
        <v/>
      </c>
    </row>
    <row r="580" spans="1:11" x14ac:dyDescent="0.45">
      <c r="A580" s="106"/>
      <c r="B580" s="662"/>
      <c r="C580" s="628"/>
      <c r="D580" s="659"/>
      <c r="E580" s="553"/>
      <c r="F580" s="656"/>
      <c r="G580" s="252" t="str">
        <f>IF('８-2'!I594&lt;&gt;"",'８-2'!I594,"")</f>
        <v/>
      </c>
      <c r="H580" s="253" t="str">
        <f>IF('８-2'!J594&lt;&gt;"",'８-2'!J594,"")</f>
        <v/>
      </c>
      <c r="I580" s="243" t="str">
        <f>IF('８-2'!K594&lt;&gt;"",'８-2'!K594,"")</f>
        <v/>
      </c>
      <c r="J580" s="253" t="str">
        <f>IF('８-2'!L594&lt;&gt;"",'８-2'!L594,"")</f>
        <v/>
      </c>
      <c r="K580" s="243" t="str">
        <f>IF('８-2'!M594&lt;&gt;"",'８-2'!M594,"")</f>
        <v/>
      </c>
    </row>
    <row r="581" spans="1:11" x14ac:dyDescent="0.45">
      <c r="A581" s="106"/>
      <c r="B581" s="662"/>
      <c r="C581" s="628"/>
      <c r="D581" s="659"/>
      <c r="E581" s="553"/>
      <c r="F581" s="656"/>
      <c r="G581" s="252" t="str">
        <f>IF('８-2'!I595&lt;&gt;"",'８-2'!I595,"")</f>
        <v/>
      </c>
      <c r="H581" s="253" t="str">
        <f>IF('８-2'!J595&lt;&gt;"",'８-2'!J595,"")</f>
        <v/>
      </c>
      <c r="I581" s="243" t="str">
        <f>IF('８-2'!K595&lt;&gt;"",'８-2'!K595,"")</f>
        <v/>
      </c>
      <c r="J581" s="253" t="str">
        <f>IF('８-2'!L595&lt;&gt;"",'８-2'!L595,"")</f>
        <v/>
      </c>
      <c r="K581" s="243" t="str">
        <f>IF('８-2'!M595&lt;&gt;"",'８-2'!M595,"")</f>
        <v/>
      </c>
    </row>
    <row r="582" spans="1:11" x14ac:dyDescent="0.45">
      <c r="A582" s="106"/>
      <c r="B582" s="662"/>
      <c r="C582" s="628"/>
      <c r="D582" s="659"/>
      <c r="E582" s="553"/>
      <c r="F582" s="656"/>
      <c r="G582" s="252" t="str">
        <f>IF('８-2'!I596&lt;&gt;"",'８-2'!I596,"")</f>
        <v/>
      </c>
      <c r="H582" s="253" t="str">
        <f>IF('８-2'!J596&lt;&gt;"",'８-2'!J596,"")</f>
        <v/>
      </c>
      <c r="I582" s="243" t="str">
        <f>IF('８-2'!K596&lt;&gt;"",'８-2'!K596,"")</f>
        <v/>
      </c>
      <c r="J582" s="253" t="str">
        <f>IF('８-2'!L596&lt;&gt;"",'８-2'!L596,"")</f>
        <v/>
      </c>
      <c r="K582" s="243" t="str">
        <f>IF('８-2'!M596&lt;&gt;"",'８-2'!M596,"")</f>
        <v/>
      </c>
    </row>
    <row r="583" spans="1:11" x14ac:dyDescent="0.45">
      <c r="A583" s="106"/>
      <c r="B583" s="662"/>
      <c r="C583" s="628"/>
      <c r="D583" s="659"/>
      <c r="E583" s="553"/>
      <c r="F583" s="656"/>
      <c r="G583" s="252" t="str">
        <f>IF('８-2'!I597&lt;&gt;"",'８-2'!I597,"")</f>
        <v/>
      </c>
      <c r="H583" s="253" t="str">
        <f>IF('８-2'!J597&lt;&gt;"",'８-2'!J597,"")</f>
        <v/>
      </c>
      <c r="I583" s="243" t="str">
        <f>IF('８-2'!K597&lt;&gt;"",'８-2'!K597,"")</f>
        <v/>
      </c>
      <c r="J583" s="253" t="str">
        <f>IF('８-2'!L597&lt;&gt;"",'８-2'!L597,"")</f>
        <v/>
      </c>
      <c r="K583" s="243" t="str">
        <f>IF('８-2'!M597&lt;&gt;"",'８-2'!M597,"")</f>
        <v/>
      </c>
    </row>
    <row r="584" spans="1:11" x14ac:dyDescent="0.45">
      <c r="A584" s="106"/>
      <c r="B584" s="662"/>
      <c r="C584" s="628"/>
      <c r="D584" s="659"/>
      <c r="E584" s="553"/>
      <c r="F584" s="656"/>
      <c r="G584" s="252" t="str">
        <f>IF('８-2'!I598&lt;&gt;"",'８-2'!I598,"")</f>
        <v/>
      </c>
      <c r="H584" s="253" t="str">
        <f>IF('８-2'!J598&lt;&gt;"",'８-2'!J598,"")</f>
        <v/>
      </c>
      <c r="I584" s="243" t="str">
        <f>IF('８-2'!K598&lt;&gt;"",'８-2'!K598,"")</f>
        <v/>
      </c>
      <c r="J584" s="253" t="str">
        <f>IF('８-2'!L598&lt;&gt;"",'８-2'!L598,"")</f>
        <v/>
      </c>
      <c r="K584" s="243" t="str">
        <f>IF('８-2'!M598&lt;&gt;"",'８-2'!M598,"")</f>
        <v/>
      </c>
    </row>
    <row r="585" spans="1:11" x14ac:dyDescent="0.45">
      <c r="A585" s="106"/>
      <c r="B585" s="662"/>
      <c r="C585" s="628"/>
      <c r="D585" s="659"/>
      <c r="E585" s="553"/>
      <c r="F585" s="656"/>
      <c r="G585" s="252" t="str">
        <f>IF('８-2'!I599&lt;&gt;"",'８-2'!I599,"")</f>
        <v/>
      </c>
      <c r="H585" s="253" t="str">
        <f>IF('８-2'!J599&lt;&gt;"",'８-2'!J599,"")</f>
        <v/>
      </c>
      <c r="I585" s="243" t="str">
        <f>IF('８-2'!K599&lt;&gt;"",'８-2'!K599,"")</f>
        <v/>
      </c>
      <c r="J585" s="253" t="str">
        <f>IF('８-2'!L599&lt;&gt;"",'８-2'!L599,"")</f>
        <v/>
      </c>
      <c r="K585" s="243" t="str">
        <f>IF('８-2'!M599&lt;&gt;"",'８-2'!M599,"")</f>
        <v/>
      </c>
    </row>
    <row r="586" spans="1:11" x14ac:dyDescent="0.45">
      <c r="A586" s="106"/>
      <c r="B586" s="662"/>
      <c r="C586" s="628"/>
      <c r="D586" s="659"/>
      <c r="E586" s="553"/>
      <c r="F586" s="656"/>
      <c r="G586" s="252" t="str">
        <f>IF('８-2'!I600&lt;&gt;"",'８-2'!I600,"")</f>
        <v/>
      </c>
      <c r="H586" s="253" t="str">
        <f>IF('８-2'!J600&lt;&gt;"",'８-2'!J600,"")</f>
        <v/>
      </c>
      <c r="I586" s="243" t="str">
        <f>IF('８-2'!K600&lt;&gt;"",'８-2'!K600,"")</f>
        <v/>
      </c>
      <c r="J586" s="253" t="str">
        <f>IF('８-2'!L600&lt;&gt;"",'８-2'!L600,"")</f>
        <v/>
      </c>
      <c r="K586" s="243" t="str">
        <f>IF('８-2'!M600&lt;&gt;"",'８-2'!M600,"")</f>
        <v/>
      </c>
    </row>
    <row r="587" spans="1:11" x14ac:dyDescent="0.45">
      <c r="A587" s="106"/>
      <c r="B587" s="662"/>
      <c r="C587" s="628"/>
      <c r="D587" s="659"/>
      <c r="E587" s="553"/>
      <c r="F587" s="656"/>
      <c r="G587" s="252" t="str">
        <f>IF('８-2'!I601&lt;&gt;"",'８-2'!I601,"")</f>
        <v/>
      </c>
      <c r="H587" s="253" t="str">
        <f>IF('８-2'!J601&lt;&gt;"",'８-2'!J601,"")</f>
        <v/>
      </c>
      <c r="I587" s="243" t="str">
        <f>IF('８-2'!K601&lt;&gt;"",'８-2'!K601,"")</f>
        <v/>
      </c>
      <c r="J587" s="253" t="str">
        <f>IF('８-2'!L601&lt;&gt;"",'８-2'!L601,"")</f>
        <v/>
      </c>
      <c r="K587" s="243" t="str">
        <f>IF('８-2'!M601&lt;&gt;"",'８-2'!M601,"")</f>
        <v/>
      </c>
    </row>
    <row r="588" spans="1:11" x14ac:dyDescent="0.45">
      <c r="A588" s="106"/>
      <c r="B588" s="662"/>
      <c r="C588" s="628"/>
      <c r="D588" s="659"/>
      <c r="E588" s="553"/>
      <c r="F588" s="656"/>
      <c r="G588" s="252" t="str">
        <f>IF('８-2'!I602&lt;&gt;"",'８-2'!I602,"")</f>
        <v/>
      </c>
      <c r="H588" s="253" t="str">
        <f>IF('８-2'!J602&lt;&gt;"",'８-2'!J602,"")</f>
        <v/>
      </c>
      <c r="I588" s="243" t="str">
        <f>IF('８-2'!K602&lt;&gt;"",'８-2'!K602,"")</f>
        <v/>
      </c>
      <c r="J588" s="253" t="str">
        <f>IF('８-2'!L602&lt;&gt;"",'８-2'!L602,"")</f>
        <v/>
      </c>
      <c r="K588" s="243" t="str">
        <f>IF('８-2'!M602&lt;&gt;"",'８-2'!M602,"")</f>
        <v/>
      </c>
    </row>
    <row r="589" spans="1:11" x14ac:dyDescent="0.45">
      <c r="A589" s="106"/>
      <c r="B589" s="662"/>
      <c r="C589" s="628"/>
      <c r="D589" s="659"/>
      <c r="E589" s="553"/>
      <c r="F589" s="656"/>
      <c r="G589" s="252" t="str">
        <f>IF('８-2'!I603&lt;&gt;"",'８-2'!I603,"")</f>
        <v/>
      </c>
      <c r="H589" s="253" t="str">
        <f>IF('８-2'!J603&lt;&gt;"",'８-2'!J603,"")</f>
        <v/>
      </c>
      <c r="I589" s="243" t="str">
        <f>IF('８-2'!K603&lt;&gt;"",'８-2'!K603,"")</f>
        <v/>
      </c>
      <c r="J589" s="253" t="str">
        <f>IF('８-2'!L603&lt;&gt;"",'８-2'!L603,"")</f>
        <v/>
      </c>
      <c r="K589" s="243" t="str">
        <f>IF('８-2'!M603&lt;&gt;"",'８-2'!M603,"")</f>
        <v/>
      </c>
    </row>
    <row r="590" spans="1:11" x14ac:dyDescent="0.45">
      <c r="A590" s="106"/>
      <c r="B590" s="662"/>
      <c r="C590" s="628"/>
      <c r="D590" s="659"/>
      <c r="E590" s="553"/>
      <c r="F590" s="656"/>
      <c r="G590" s="252" t="str">
        <f>IF('８-2'!I604&lt;&gt;"",'８-2'!I604,"")</f>
        <v/>
      </c>
      <c r="H590" s="253" t="str">
        <f>IF('８-2'!J604&lt;&gt;"",'８-2'!J604,"")</f>
        <v/>
      </c>
      <c r="I590" s="243" t="str">
        <f>IF('８-2'!K604&lt;&gt;"",'８-2'!K604,"")</f>
        <v/>
      </c>
      <c r="J590" s="253" t="str">
        <f>IF('８-2'!L604&lt;&gt;"",'８-2'!L604,"")</f>
        <v/>
      </c>
      <c r="K590" s="243" t="str">
        <f>IF('８-2'!M604&lt;&gt;"",'８-2'!M604,"")</f>
        <v/>
      </c>
    </row>
    <row r="591" spans="1:11" x14ac:dyDescent="0.45">
      <c r="A591" s="106"/>
      <c r="B591" s="662"/>
      <c r="C591" s="628"/>
      <c r="D591" s="659"/>
      <c r="E591" s="553"/>
      <c r="F591" s="656"/>
      <c r="G591" s="252" t="str">
        <f>IF('８-2'!I605&lt;&gt;"",'８-2'!I605,"")</f>
        <v/>
      </c>
      <c r="H591" s="253" t="str">
        <f>IF('８-2'!J605&lt;&gt;"",'８-2'!J605,"")</f>
        <v/>
      </c>
      <c r="I591" s="243" t="str">
        <f>IF('８-2'!K605&lt;&gt;"",'８-2'!K605,"")</f>
        <v/>
      </c>
      <c r="J591" s="253" t="str">
        <f>IF('８-2'!L605&lt;&gt;"",'８-2'!L605,"")</f>
        <v/>
      </c>
      <c r="K591" s="243" t="str">
        <f>IF('８-2'!M605&lt;&gt;"",'８-2'!M605,"")</f>
        <v/>
      </c>
    </row>
    <row r="592" spans="1:11" x14ac:dyDescent="0.45">
      <c r="A592" s="106"/>
      <c r="B592" s="662"/>
      <c r="C592" s="628"/>
      <c r="D592" s="659"/>
      <c r="E592" s="553"/>
      <c r="F592" s="656"/>
      <c r="G592" s="252" t="str">
        <f>IF('８-2'!I606&lt;&gt;"",'８-2'!I606,"")</f>
        <v/>
      </c>
      <c r="H592" s="253" t="str">
        <f>IF('８-2'!J606&lt;&gt;"",'８-2'!J606,"")</f>
        <v/>
      </c>
      <c r="I592" s="243" t="str">
        <f>IF('８-2'!K606&lt;&gt;"",'８-2'!K606,"")</f>
        <v/>
      </c>
      <c r="J592" s="253" t="str">
        <f>IF('８-2'!L606&lt;&gt;"",'８-2'!L606,"")</f>
        <v/>
      </c>
      <c r="K592" s="243" t="str">
        <f>IF('８-2'!M606&lt;&gt;"",'８-2'!M606,"")</f>
        <v/>
      </c>
    </row>
    <row r="593" spans="1:11" x14ac:dyDescent="0.45">
      <c r="A593" s="106"/>
      <c r="B593" s="662"/>
      <c r="C593" s="628"/>
      <c r="D593" s="659"/>
      <c r="E593" s="553"/>
      <c r="F593" s="656"/>
      <c r="G593" s="252" t="str">
        <f>IF('８-2'!I607&lt;&gt;"",'８-2'!I607,"")</f>
        <v/>
      </c>
      <c r="H593" s="253" t="str">
        <f>IF('８-2'!J607&lt;&gt;"",'８-2'!J607,"")</f>
        <v/>
      </c>
      <c r="I593" s="243" t="str">
        <f>IF('８-2'!K607&lt;&gt;"",'８-2'!K607,"")</f>
        <v/>
      </c>
      <c r="J593" s="253" t="str">
        <f>IF('８-2'!L607&lt;&gt;"",'８-2'!L607,"")</f>
        <v/>
      </c>
      <c r="K593" s="243" t="str">
        <f>IF('８-2'!M607&lt;&gt;"",'８-2'!M607,"")</f>
        <v/>
      </c>
    </row>
    <row r="594" spans="1:11" x14ac:dyDescent="0.45">
      <c r="A594" s="106"/>
      <c r="B594" s="662"/>
      <c r="C594" s="628"/>
      <c r="D594" s="659"/>
      <c r="E594" s="553"/>
      <c r="F594" s="656"/>
      <c r="G594" s="252" t="str">
        <f>IF('８-2'!I608&lt;&gt;"",'８-2'!I608,"")</f>
        <v/>
      </c>
      <c r="H594" s="253" t="str">
        <f>IF('８-2'!J608&lt;&gt;"",'８-2'!J608,"")</f>
        <v/>
      </c>
      <c r="I594" s="243" t="str">
        <f>IF('８-2'!K608&lt;&gt;"",'８-2'!K608,"")</f>
        <v/>
      </c>
      <c r="J594" s="253" t="str">
        <f>IF('８-2'!L608&lt;&gt;"",'８-2'!L608,"")</f>
        <v/>
      </c>
      <c r="K594" s="243" t="str">
        <f>IF('８-2'!M608&lt;&gt;"",'８-2'!M608,"")</f>
        <v/>
      </c>
    </row>
    <row r="595" spans="1:11" x14ac:dyDescent="0.45">
      <c r="A595" s="106"/>
      <c r="B595" s="662"/>
      <c r="C595" s="628"/>
      <c r="D595" s="659"/>
      <c r="E595" s="553"/>
      <c r="F595" s="656"/>
      <c r="G595" s="252" t="str">
        <f>IF('８-2'!I609&lt;&gt;"",'８-2'!I609,"")</f>
        <v/>
      </c>
      <c r="H595" s="253" t="str">
        <f>IF('８-2'!J609&lt;&gt;"",'８-2'!J609,"")</f>
        <v/>
      </c>
      <c r="I595" s="243" t="str">
        <f>IF('８-2'!K609&lt;&gt;"",'８-2'!K609,"")</f>
        <v/>
      </c>
      <c r="J595" s="253" t="str">
        <f>IF('８-2'!L609&lt;&gt;"",'８-2'!L609,"")</f>
        <v/>
      </c>
      <c r="K595" s="243" t="str">
        <f>IF('８-2'!M609&lt;&gt;"",'８-2'!M609,"")</f>
        <v/>
      </c>
    </row>
    <row r="596" spans="1:11" x14ac:dyDescent="0.45">
      <c r="A596" s="106"/>
      <c r="B596" s="662"/>
      <c r="C596" s="628"/>
      <c r="D596" s="659"/>
      <c r="E596" s="553"/>
      <c r="F596" s="656"/>
      <c r="G596" s="252" t="str">
        <f>IF('８-2'!I610&lt;&gt;"",'８-2'!I610,"")</f>
        <v/>
      </c>
      <c r="H596" s="253" t="str">
        <f>IF('８-2'!J610&lt;&gt;"",'８-2'!J610,"")</f>
        <v/>
      </c>
      <c r="I596" s="243" t="str">
        <f>IF('８-2'!K610&lt;&gt;"",'８-2'!K610,"")</f>
        <v/>
      </c>
      <c r="J596" s="253" t="str">
        <f>IF('８-2'!L610&lt;&gt;"",'８-2'!L610,"")</f>
        <v/>
      </c>
      <c r="K596" s="243" t="str">
        <f>IF('８-2'!M610&lt;&gt;"",'８-2'!M610,"")</f>
        <v/>
      </c>
    </row>
    <row r="597" spans="1:11" x14ac:dyDescent="0.45">
      <c r="A597" s="106"/>
      <c r="B597" s="662"/>
      <c r="C597" s="628"/>
      <c r="D597" s="659"/>
      <c r="E597" s="553"/>
      <c r="F597" s="656"/>
      <c r="G597" s="252" t="str">
        <f>IF('８-2'!I611&lt;&gt;"",'８-2'!I611,"")</f>
        <v/>
      </c>
      <c r="H597" s="253" t="str">
        <f>IF('８-2'!J611&lt;&gt;"",'８-2'!J611,"")</f>
        <v/>
      </c>
      <c r="I597" s="243" t="str">
        <f>IF('８-2'!K611&lt;&gt;"",'８-2'!K611,"")</f>
        <v/>
      </c>
      <c r="J597" s="253" t="str">
        <f>IF('８-2'!L611&lt;&gt;"",'８-2'!L611,"")</f>
        <v/>
      </c>
      <c r="K597" s="243" t="str">
        <f>IF('８-2'!M611&lt;&gt;"",'８-2'!M611,"")</f>
        <v/>
      </c>
    </row>
    <row r="598" spans="1:11" ht="15.6" thickBot="1" x14ac:dyDescent="0.5">
      <c r="A598" s="106"/>
      <c r="B598" s="590"/>
      <c r="C598" s="629"/>
      <c r="D598" s="660"/>
      <c r="E598" s="554"/>
      <c r="F598" s="657"/>
      <c r="G598" s="254" t="str">
        <f>IF('８-2'!I612&lt;&gt;"",'８-2'!I612,"")</f>
        <v/>
      </c>
      <c r="H598" s="255" t="str">
        <f>IF('８-2'!J612&lt;&gt;"",'８-2'!J612,"")</f>
        <v/>
      </c>
      <c r="I598" s="247" t="str">
        <f>IF('８-2'!K612&lt;&gt;"",'８-2'!K612,"")</f>
        <v/>
      </c>
      <c r="J598" s="255" t="str">
        <f>IF('８-2'!L612&lt;&gt;"",'８-2'!L612,"")</f>
        <v/>
      </c>
      <c r="K598" s="247" t="str">
        <f>IF('８-2'!M612&lt;&gt;"",'８-2'!M612,"")</f>
        <v/>
      </c>
    </row>
    <row r="599" spans="1:11" x14ac:dyDescent="0.45">
      <c r="A599" s="106"/>
      <c r="B599" s="661" t="str">
        <f>IF(C599&lt;&gt;"",18,"")</f>
        <v/>
      </c>
      <c r="C599" s="627" t="str">
        <f>IF('1'!D30&lt;&gt;"",'1'!D30,"")</f>
        <v/>
      </c>
      <c r="D599" s="658" t="str">
        <f>IF('3'!G103="[選択]","","【A】"&amp;'3'!G103&amp;"（"&amp;'3'!H104&amp;"）"&amp;CHAR(10))&amp;IF('3'!I103="[選択]","","【B】"&amp;'3'!I103&amp;"（"&amp;'3'!J104&amp;"）"&amp;CHAR(10))&amp;IF('3'!K103="実施済","【C】"&amp;'3'!K103&amp;"（"&amp;'3'!L104&amp;"）"&amp;CHAR(10),"")&amp;IF('3'!M103="実施済","【D】"&amp;'3'!M103&amp;"（"&amp;'3'!N104&amp;"）"&amp;CHAR(10),"")</f>
        <v/>
      </c>
      <c r="E599" s="552" t="str">
        <f>IF('4'!G104="[選択]","","【a】"&amp;'4'!G104&amp;"（"&amp;'4'!H105&amp;"）"&amp;CHAR(10))&amp;IF('4'!I104="[選択]","","【b】"&amp;'4'!I104&amp;"（"&amp;'4'!J105&amp;"）"&amp;CHAR(10))&amp;IF('4'!K104="[選択]","","【c】"&amp;'4'!K104&amp;"（"&amp;'4'!L105&amp;"）"&amp;CHAR(10))&amp;IF('4'!M104="[選択]","","【d】"&amp;'4'!M104&amp;"（"&amp;'4'!N105&amp;"）"&amp;CHAR(10))&amp;IF('4'!O104="[選択]","","【e】"&amp;'4'!O104&amp;"（"&amp;'4'!P105&amp;"）"&amp;CHAR(10))&amp;IF('4'!Q104="[選択]","","【f】"&amp;'4'!Q104&amp;"（"&amp;'4'!R105&amp;"）"&amp;CHAR(10))&amp;IF('4'!S104="[選択]","","【g】"&amp;'4'!S104&amp;"（"&amp;'4'!T105&amp;"）"&amp;CHAR(10))&amp;IF('4'!U104="[選択]","","【h】"&amp;'4'!U104&amp;"（"&amp;'4'!V105&amp;"）")</f>
        <v/>
      </c>
      <c r="F599" s="655" t="str">
        <f>'4'!X104</f>
        <v>[選択]</v>
      </c>
      <c r="G599" s="250" t="str">
        <f>IF('８-2'!I613&lt;&gt;"",'８-2'!I613,"")</f>
        <v/>
      </c>
      <c r="H599" s="251" t="str">
        <f>IF('８-2'!J613&lt;&gt;"",'８-2'!J613,"")</f>
        <v/>
      </c>
      <c r="I599" s="236" t="str">
        <f>IF('８-2'!K613&lt;&gt;"",'８-2'!K613,"")</f>
        <v/>
      </c>
      <c r="J599" s="251" t="str">
        <f>IF('８-2'!L613&lt;&gt;"",'８-2'!L613,"")</f>
        <v/>
      </c>
      <c r="K599" s="236" t="str">
        <f>IF('８-2'!M613&lt;&gt;"",'８-2'!M613,"")</f>
        <v/>
      </c>
    </row>
    <row r="600" spans="1:11" x14ac:dyDescent="0.45">
      <c r="A600" s="106"/>
      <c r="B600" s="662"/>
      <c r="C600" s="628"/>
      <c r="D600" s="659"/>
      <c r="E600" s="553"/>
      <c r="F600" s="656"/>
      <c r="G600" s="252" t="str">
        <f>IF('８-2'!I614&lt;&gt;"",'８-2'!I614,"")</f>
        <v/>
      </c>
      <c r="H600" s="253" t="str">
        <f>IF('８-2'!J614&lt;&gt;"",'８-2'!J614,"")</f>
        <v/>
      </c>
      <c r="I600" s="243" t="str">
        <f>IF('８-2'!K614&lt;&gt;"",'８-2'!K614,"")</f>
        <v/>
      </c>
      <c r="J600" s="253" t="str">
        <f>IF('８-2'!L614&lt;&gt;"",'８-2'!L614,"")</f>
        <v/>
      </c>
      <c r="K600" s="243" t="str">
        <f>IF('８-2'!M614&lt;&gt;"",'８-2'!M614,"")</f>
        <v/>
      </c>
    </row>
    <row r="601" spans="1:11" x14ac:dyDescent="0.45">
      <c r="A601" s="106"/>
      <c r="B601" s="662"/>
      <c r="C601" s="628"/>
      <c r="D601" s="659"/>
      <c r="E601" s="553"/>
      <c r="F601" s="656"/>
      <c r="G601" s="252" t="str">
        <f>IF('８-2'!I615&lt;&gt;"",'８-2'!I615,"")</f>
        <v/>
      </c>
      <c r="H601" s="253" t="str">
        <f>IF('８-2'!J615&lt;&gt;"",'８-2'!J615,"")</f>
        <v/>
      </c>
      <c r="I601" s="243" t="str">
        <f>IF('８-2'!K615&lt;&gt;"",'８-2'!K615,"")</f>
        <v/>
      </c>
      <c r="J601" s="253" t="str">
        <f>IF('８-2'!L615&lt;&gt;"",'８-2'!L615,"")</f>
        <v/>
      </c>
      <c r="K601" s="243" t="str">
        <f>IF('８-2'!M615&lt;&gt;"",'８-2'!M615,"")</f>
        <v/>
      </c>
    </row>
    <row r="602" spans="1:11" x14ac:dyDescent="0.45">
      <c r="A602" s="106"/>
      <c r="B602" s="662"/>
      <c r="C602" s="628"/>
      <c r="D602" s="659"/>
      <c r="E602" s="553"/>
      <c r="F602" s="656"/>
      <c r="G602" s="252" t="str">
        <f>IF('８-2'!I616&lt;&gt;"",'８-2'!I616,"")</f>
        <v/>
      </c>
      <c r="H602" s="253" t="str">
        <f>IF('８-2'!J616&lt;&gt;"",'８-2'!J616,"")</f>
        <v/>
      </c>
      <c r="I602" s="243" t="str">
        <f>IF('８-2'!K616&lt;&gt;"",'８-2'!K616,"")</f>
        <v/>
      </c>
      <c r="J602" s="253" t="str">
        <f>IF('８-2'!L616&lt;&gt;"",'８-2'!L616,"")</f>
        <v/>
      </c>
      <c r="K602" s="243" t="str">
        <f>IF('８-2'!M616&lt;&gt;"",'８-2'!M616,"")</f>
        <v/>
      </c>
    </row>
    <row r="603" spans="1:11" x14ac:dyDescent="0.45">
      <c r="A603" s="106"/>
      <c r="B603" s="662"/>
      <c r="C603" s="628"/>
      <c r="D603" s="659"/>
      <c r="E603" s="553"/>
      <c r="F603" s="656"/>
      <c r="G603" s="252" t="str">
        <f>IF('８-2'!I617&lt;&gt;"",'８-2'!I617,"")</f>
        <v/>
      </c>
      <c r="H603" s="253" t="str">
        <f>IF('８-2'!J617&lt;&gt;"",'８-2'!J617,"")</f>
        <v/>
      </c>
      <c r="I603" s="243" t="str">
        <f>IF('８-2'!K617&lt;&gt;"",'８-2'!K617,"")</f>
        <v/>
      </c>
      <c r="J603" s="253" t="str">
        <f>IF('８-2'!L617&lt;&gt;"",'８-2'!L617,"")</f>
        <v/>
      </c>
      <c r="K603" s="243" t="str">
        <f>IF('８-2'!M617&lt;&gt;"",'８-2'!M617,"")</f>
        <v/>
      </c>
    </row>
    <row r="604" spans="1:11" x14ac:dyDescent="0.45">
      <c r="A604" s="106"/>
      <c r="B604" s="662"/>
      <c r="C604" s="628"/>
      <c r="D604" s="659"/>
      <c r="E604" s="553"/>
      <c r="F604" s="656"/>
      <c r="G604" s="252" t="str">
        <f>IF('８-2'!I618&lt;&gt;"",'８-2'!I618,"")</f>
        <v/>
      </c>
      <c r="H604" s="253" t="str">
        <f>IF('８-2'!J618&lt;&gt;"",'８-2'!J618,"")</f>
        <v/>
      </c>
      <c r="I604" s="243" t="str">
        <f>IF('８-2'!K618&lt;&gt;"",'８-2'!K618,"")</f>
        <v/>
      </c>
      <c r="J604" s="253" t="str">
        <f>IF('８-2'!L618&lt;&gt;"",'８-2'!L618,"")</f>
        <v/>
      </c>
      <c r="K604" s="243" t="str">
        <f>IF('８-2'!M618&lt;&gt;"",'８-2'!M618,"")</f>
        <v/>
      </c>
    </row>
    <row r="605" spans="1:11" x14ac:dyDescent="0.45">
      <c r="A605" s="106"/>
      <c r="B605" s="662"/>
      <c r="C605" s="628"/>
      <c r="D605" s="659"/>
      <c r="E605" s="553"/>
      <c r="F605" s="656"/>
      <c r="G605" s="252" t="str">
        <f>IF('８-2'!I619&lt;&gt;"",'８-2'!I619,"")</f>
        <v/>
      </c>
      <c r="H605" s="253" t="str">
        <f>IF('８-2'!J619&lt;&gt;"",'８-2'!J619,"")</f>
        <v/>
      </c>
      <c r="I605" s="243" t="str">
        <f>IF('８-2'!K619&lt;&gt;"",'８-2'!K619,"")</f>
        <v/>
      </c>
      <c r="J605" s="253" t="str">
        <f>IF('８-2'!L619&lt;&gt;"",'８-2'!L619,"")</f>
        <v/>
      </c>
      <c r="K605" s="243" t="str">
        <f>IF('８-2'!M619&lt;&gt;"",'８-2'!M619,"")</f>
        <v/>
      </c>
    </row>
    <row r="606" spans="1:11" x14ac:dyDescent="0.45">
      <c r="A606" s="106"/>
      <c r="B606" s="662"/>
      <c r="C606" s="628"/>
      <c r="D606" s="659"/>
      <c r="E606" s="553"/>
      <c r="F606" s="656"/>
      <c r="G606" s="252" t="str">
        <f>IF('８-2'!I620&lt;&gt;"",'８-2'!I620,"")</f>
        <v/>
      </c>
      <c r="H606" s="253" t="str">
        <f>IF('８-2'!J620&lt;&gt;"",'８-2'!J620,"")</f>
        <v/>
      </c>
      <c r="I606" s="243" t="str">
        <f>IF('８-2'!K620&lt;&gt;"",'８-2'!K620,"")</f>
        <v/>
      </c>
      <c r="J606" s="253" t="str">
        <f>IF('８-2'!L620&lt;&gt;"",'８-2'!L620,"")</f>
        <v/>
      </c>
      <c r="K606" s="243" t="str">
        <f>IF('８-2'!M620&lt;&gt;"",'８-2'!M620,"")</f>
        <v/>
      </c>
    </row>
    <row r="607" spans="1:11" x14ac:dyDescent="0.45">
      <c r="A607" s="106"/>
      <c r="B607" s="662"/>
      <c r="C607" s="628"/>
      <c r="D607" s="659"/>
      <c r="E607" s="553"/>
      <c r="F607" s="656"/>
      <c r="G607" s="252" t="str">
        <f>IF('８-2'!I621&lt;&gt;"",'８-2'!I621,"")</f>
        <v/>
      </c>
      <c r="H607" s="253" t="str">
        <f>IF('８-2'!J621&lt;&gt;"",'８-2'!J621,"")</f>
        <v/>
      </c>
      <c r="I607" s="243" t="str">
        <f>IF('８-2'!K621&lt;&gt;"",'８-2'!K621,"")</f>
        <v/>
      </c>
      <c r="J607" s="253" t="str">
        <f>IF('８-2'!L621&lt;&gt;"",'８-2'!L621,"")</f>
        <v/>
      </c>
      <c r="K607" s="243" t="str">
        <f>IF('８-2'!M621&lt;&gt;"",'８-2'!M621,"")</f>
        <v/>
      </c>
    </row>
    <row r="608" spans="1:11" x14ac:dyDescent="0.45">
      <c r="A608" s="106"/>
      <c r="B608" s="662"/>
      <c r="C608" s="628"/>
      <c r="D608" s="659"/>
      <c r="E608" s="553"/>
      <c r="F608" s="656"/>
      <c r="G608" s="252" t="str">
        <f>IF('８-2'!I622&lt;&gt;"",'８-2'!I622,"")</f>
        <v/>
      </c>
      <c r="H608" s="253" t="str">
        <f>IF('８-2'!J622&lt;&gt;"",'８-2'!J622,"")</f>
        <v/>
      </c>
      <c r="I608" s="243" t="str">
        <f>IF('８-2'!K622&lt;&gt;"",'８-2'!K622,"")</f>
        <v/>
      </c>
      <c r="J608" s="253" t="str">
        <f>IF('８-2'!L622&lt;&gt;"",'８-2'!L622,"")</f>
        <v/>
      </c>
      <c r="K608" s="243" t="str">
        <f>IF('８-2'!M622&lt;&gt;"",'８-2'!M622,"")</f>
        <v/>
      </c>
    </row>
    <row r="609" spans="1:11" x14ac:dyDescent="0.45">
      <c r="A609" s="106"/>
      <c r="B609" s="662"/>
      <c r="C609" s="628"/>
      <c r="D609" s="659"/>
      <c r="E609" s="553"/>
      <c r="F609" s="656"/>
      <c r="G609" s="252" t="str">
        <f>IF('８-2'!I623&lt;&gt;"",'８-2'!I623,"")</f>
        <v/>
      </c>
      <c r="H609" s="253" t="str">
        <f>IF('８-2'!J623&lt;&gt;"",'８-2'!J623,"")</f>
        <v/>
      </c>
      <c r="I609" s="243" t="str">
        <f>IF('８-2'!K623&lt;&gt;"",'８-2'!K623,"")</f>
        <v/>
      </c>
      <c r="J609" s="253" t="str">
        <f>IF('８-2'!L623&lt;&gt;"",'８-2'!L623,"")</f>
        <v/>
      </c>
      <c r="K609" s="243" t="str">
        <f>IF('８-2'!M623&lt;&gt;"",'８-2'!M623,"")</f>
        <v/>
      </c>
    </row>
    <row r="610" spans="1:11" x14ac:dyDescent="0.45">
      <c r="A610" s="106"/>
      <c r="B610" s="662"/>
      <c r="C610" s="628"/>
      <c r="D610" s="659"/>
      <c r="E610" s="553"/>
      <c r="F610" s="656"/>
      <c r="G610" s="252" t="str">
        <f>IF('８-2'!I624&lt;&gt;"",'８-2'!I624,"")</f>
        <v/>
      </c>
      <c r="H610" s="253" t="str">
        <f>IF('８-2'!J624&lt;&gt;"",'８-2'!J624,"")</f>
        <v/>
      </c>
      <c r="I610" s="243" t="str">
        <f>IF('８-2'!K624&lt;&gt;"",'８-2'!K624,"")</f>
        <v/>
      </c>
      <c r="J610" s="253" t="str">
        <f>IF('８-2'!L624&lt;&gt;"",'８-2'!L624,"")</f>
        <v/>
      </c>
      <c r="K610" s="243" t="str">
        <f>IF('８-2'!M624&lt;&gt;"",'８-2'!M624,"")</f>
        <v/>
      </c>
    </row>
    <row r="611" spans="1:11" x14ac:dyDescent="0.45">
      <c r="A611" s="106"/>
      <c r="B611" s="662"/>
      <c r="C611" s="628"/>
      <c r="D611" s="659"/>
      <c r="E611" s="553"/>
      <c r="F611" s="656"/>
      <c r="G611" s="252" t="str">
        <f>IF('８-2'!I625&lt;&gt;"",'８-2'!I625,"")</f>
        <v/>
      </c>
      <c r="H611" s="253" t="str">
        <f>IF('８-2'!J625&lt;&gt;"",'８-2'!J625,"")</f>
        <v/>
      </c>
      <c r="I611" s="243" t="str">
        <f>IF('８-2'!K625&lt;&gt;"",'８-2'!K625,"")</f>
        <v/>
      </c>
      <c r="J611" s="253" t="str">
        <f>IF('８-2'!L625&lt;&gt;"",'８-2'!L625,"")</f>
        <v/>
      </c>
      <c r="K611" s="243" t="str">
        <f>IF('８-2'!M625&lt;&gt;"",'８-2'!M625,"")</f>
        <v/>
      </c>
    </row>
    <row r="612" spans="1:11" x14ac:dyDescent="0.45">
      <c r="A612" s="106"/>
      <c r="B612" s="662"/>
      <c r="C612" s="628"/>
      <c r="D612" s="659"/>
      <c r="E612" s="553"/>
      <c r="F612" s="656"/>
      <c r="G612" s="252" t="str">
        <f>IF('８-2'!I626&lt;&gt;"",'８-2'!I626,"")</f>
        <v/>
      </c>
      <c r="H612" s="253" t="str">
        <f>IF('８-2'!J626&lt;&gt;"",'８-2'!J626,"")</f>
        <v/>
      </c>
      <c r="I612" s="243" t="str">
        <f>IF('８-2'!K626&lt;&gt;"",'８-2'!K626,"")</f>
        <v/>
      </c>
      <c r="J612" s="253" t="str">
        <f>IF('８-2'!L626&lt;&gt;"",'８-2'!L626,"")</f>
        <v/>
      </c>
      <c r="K612" s="243" t="str">
        <f>IF('８-2'!M626&lt;&gt;"",'８-2'!M626,"")</f>
        <v/>
      </c>
    </row>
    <row r="613" spans="1:11" x14ac:dyDescent="0.45">
      <c r="A613" s="106"/>
      <c r="B613" s="662"/>
      <c r="C613" s="628"/>
      <c r="D613" s="659"/>
      <c r="E613" s="553"/>
      <c r="F613" s="656"/>
      <c r="G613" s="252" t="str">
        <f>IF('８-2'!I627&lt;&gt;"",'８-2'!I627,"")</f>
        <v/>
      </c>
      <c r="H613" s="253" t="str">
        <f>IF('８-2'!J627&lt;&gt;"",'８-2'!J627,"")</f>
        <v/>
      </c>
      <c r="I613" s="243" t="str">
        <f>IF('８-2'!K627&lt;&gt;"",'８-2'!K627,"")</f>
        <v/>
      </c>
      <c r="J613" s="253" t="str">
        <f>IF('８-2'!L627&lt;&gt;"",'８-2'!L627,"")</f>
        <v/>
      </c>
      <c r="K613" s="243" t="str">
        <f>IF('８-2'!M627&lt;&gt;"",'８-2'!M627,"")</f>
        <v/>
      </c>
    </row>
    <row r="614" spans="1:11" x14ac:dyDescent="0.45">
      <c r="A614" s="106"/>
      <c r="B614" s="662"/>
      <c r="C614" s="628"/>
      <c r="D614" s="659"/>
      <c r="E614" s="553"/>
      <c r="F614" s="656"/>
      <c r="G614" s="252" t="str">
        <f>IF('８-2'!I628&lt;&gt;"",'８-2'!I628,"")</f>
        <v/>
      </c>
      <c r="H614" s="253" t="str">
        <f>IF('８-2'!J628&lt;&gt;"",'８-2'!J628,"")</f>
        <v/>
      </c>
      <c r="I614" s="243" t="str">
        <f>IF('８-2'!K628&lt;&gt;"",'８-2'!K628,"")</f>
        <v/>
      </c>
      <c r="J614" s="253" t="str">
        <f>IF('８-2'!L628&lt;&gt;"",'８-2'!L628,"")</f>
        <v/>
      </c>
      <c r="K614" s="243" t="str">
        <f>IF('８-2'!M628&lt;&gt;"",'８-2'!M628,"")</f>
        <v/>
      </c>
    </row>
    <row r="615" spans="1:11" x14ac:dyDescent="0.45">
      <c r="A615" s="106"/>
      <c r="B615" s="662"/>
      <c r="C615" s="628"/>
      <c r="D615" s="659"/>
      <c r="E615" s="553"/>
      <c r="F615" s="656"/>
      <c r="G615" s="252" t="str">
        <f>IF('８-2'!I629&lt;&gt;"",'８-2'!I629,"")</f>
        <v/>
      </c>
      <c r="H615" s="253" t="str">
        <f>IF('８-2'!J629&lt;&gt;"",'８-2'!J629,"")</f>
        <v/>
      </c>
      <c r="I615" s="243" t="str">
        <f>IF('８-2'!K629&lt;&gt;"",'８-2'!K629,"")</f>
        <v/>
      </c>
      <c r="J615" s="253" t="str">
        <f>IF('８-2'!L629&lt;&gt;"",'８-2'!L629,"")</f>
        <v/>
      </c>
      <c r="K615" s="243" t="str">
        <f>IF('８-2'!M629&lt;&gt;"",'８-2'!M629,"")</f>
        <v/>
      </c>
    </row>
    <row r="616" spans="1:11" x14ac:dyDescent="0.45">
      <c r="A616" s="106"/>
      <c r="B616" s="662"/>
      <c r="C616" s="628"/>
      <c r="D616" s="659"/>
      <c r="E616" s="553"/>
      <c r="F616" s="656"/>
      <c r="G616" s="252" t="str">
        <f>IF('８-2'!I630&lt;&gt;"",'８-2'!I630,"")</f>
        <v/>
      </c>
      <c r="H616" s="253" t="str">
        <f>IF('８-2'!J630&lt;&gt;"",'８-2'!J630,"")</f>
        <v/>
      </c>
      <c r="I616" s="243" t="str">
        <f>IF('８-2'!K630&lt;&gt;"",'８-2'!K630,"")</f>
        <v/>
      </c>
      <c r="J616" s="253" t="str">
        <f>IF('８-2'!L630&lt;&gt;"",'８-2'!L630,"")</f>
        <v/>
      </c>
      <c r="K616" s="243" t="str">
        <f>IF('８-2'!M630&lt;&gt;"",'８-2'!M630,"")</f>
        <v/>
      </c>
    </row>
    <row r="617" spans="1:11" x14ac:dyDescent="0.45">
      <c r="A617" s="106"/>
      <c r="B617" s="662"/>
      <c r="C617" s="628"/>
      <c r="D617" s="659"/>
      <c r="E617" s="553"/>
      <c r="F617" s="656"/>
      <c r="G617" s="252" t="str">
        <f>IF('８-2'!I631&lt;&gt;"",'８-2'!I631,"")</f>
        <v/>
      </c>
      <c r="H617" s="253" t="str">
        <f>IF('８-2'!J631&lt;&gt;"",'８-2'!J631,"")</f>
        <v/>
      </c>
      <c r="I617" s="243" t="str">
        <f>IF('８-2'!K631&lt;&gt;"",'８-2'!K631,"")</f>
        <v/>
      </c>
      <c r="J617" s="253" t="str">
        <f>IF('８-2'!L631&lt;&gt;"",'８-2'!L631,"")</f>
        <v/>
      </c>
      <c r="K617" s="243" t="str">
        <f>IF('８-2'!M631&lt;&gt;"",'８-2'!M631,"")</f>
        <v/>
      </c>
    </row>
    <row r="618" spans="1:11" x14ac:dyDescent="0.45">
      <c r="A618" s="106"/>
      <c r="B618" s="662"/>
      <c r="C618" s="628"/>
      <c r="D618" s="659"/>
      <c r="E618" s="553"/>
      <c r="F618" s="656"/>
      <c r="G618" s="252" t="str">
        <f>IF('８-2'!I632&lt;&gt;"",'８-2'!I632,"")</f>
        <v/>
      </c>
      <c r="H618" s="253" t="str">
        <f>IF('８-2'!J632&lt;&gt;"",'８-2'!J632,"")</f>
        <v/>
      </c>
      <c r="I618" s="243" t="str">
        <f>IF('８-2'!K632&lt;&gt;"",'８-2'!K632,"")</f>
        <v/>
      </c>
      <c r="J618" s="253" t="str">
        <f>IF('８-2'!L632&lt;&gt;"",'８-2'!L632,"")</f>
        <v/>
      </c>
      <c r="K618" s="243" t="str">
        <f>IF('８-2'!M632&lt;&gt;"",'８-2'!M632,"")</f>
        <v/>
      </c>
    </row>
    <row r="619" spans="1:11" x14ac:dyDescent="0.45">
      <c r="A619" s="106"/>
      <c r="B619" s="662"/>
      <c r="C619" s="628"/>
      <c r="D619" s="659"/>
      <c r="E619" s="553"/>
      <c r="F619" s="656"/>
      <c r="G619" s="252" t="str">
        <f>IF('８-2'!I633&lt;&gt;"",'８-2'!I633,"")</f>
        <v/>
      </c>
      <c r="H619" s="253" t="str">
        <f>IF('８-2'!J633&lt;&gt;"",'８-2'!J633,"")</f>
        <v/>
      </c>
      <c r="I619" s="243" t="str">
        <f>IF('８-2'!K633&lt;&gt;"",'８-2'!K633,"")</f>
        <v/>
      </c>
      <c r="J619" s="253" t="str">
        <f>IF('８-2'!L633&lt;&gt;"",'８-2'!L633,"")</f>
        <v/>
      </c>
      <c r="K619" s="243" t="str">
        <f>IF('８-2'!M633&lt;&gt;"",'８-2'!M633,"")</f>
        <v/>
      </c>
    </row>
    <row r="620" spans="1:11" x14ac:dyDescent="0.45">
      <c r="A620" s="106"/>
      <c r="B620" s="662"/>
      <c r="C620" s="628"/>
      <c r="D620" s="659"/>
      <c r="E620" s="553"/>
      <c r="F620" s="656"/>
      <c r="G620" s="252" t="str">
        <f>IF('８-2'!I634&lt;&gt;"",'８-2'!I634,"")</f>
        <v/>
      </c>
      <c r="H620" s="253" t="str">
        <f>IF('８-2'!J634&lt;&gt;"",'８-2'!J634,"")</f>
        <v/>
      </c>
      <c r="I620" s="243" t="str">
        <f>IF('８-2'!K634&lt;&gt;"",'８-2'!K634,"")</f>
        <v/>
      </c>
      <c r="J620" s="253" t="str">
        <f>IF('８-2'!L634&lt;&gt;"",'８-2'!L634,"")</f>
        <v/>
      </c>
      <c r="K620" s="243" t="str">
        <f>IF('８-2'!M634&lt;&gt;"",'８-2'!M634,"")</f>
        <v/>
      </c>
    </row>
    <row r="621" spans="1:11" x14ac:dyDescent="0.45">
      <c r="A621" s="106"/>
      <c r="B621" s="662"/>
      <c r="C621" s="628"/>
      <c r="D621" s="659"/>
      <c r="E621" s="553"/>
      <c r="F621" s="656"/>
      <c r="G621" s="252" t="str">
        <f>IF('８-2'!I635&lt;&gt;"",'８-2'!I635,"")</f>
        <v/>
      </c>
      <c r="H621" s="253" t="str">
        <f>IF('８-2'!J635&lt;&gt;"",'８-2'!J635,"")</f>
        <v/>
      </c>
      <c r="I621" s="243" t="str">
        <f>IF('８-2'!K635&lt;&gt;"",'８-2'!K635,"")</f>
        <v/>
      </c>
      <c r="J621" s="253" t="str">
        <f>IF('８-2'!L635&lt;&gt;"",'８-2'!L635,"")</f>
        <v/>
      </c>
      <c r="K621" s="243" t="str">
        <f>IF('８-2'!M635&lt;&gt;"",'８-2'!M635,"")</f>
        <v/>
      </c>
    </row>
    <row r="622" spans="1:11" x14ac:dyDescent="0.45">
      <c r="A622" s="106"/>
      <c r="B622" s="662"/>
      <c r="C622" s="628"/>
      <c r="D622" s="659"/>
      <c r="E622" s="553"/>
      <c r="F622" s="656"/>
      <c r="G622" s="252" t="str">
        <f>IF('８-2'!I636&lt;&gt;"",'８-2'!I636,"")</f>
        <v/>
      </c>
      <c r="H622" s="253" t="str">
        <f>IF('８-2'!J636&lt;&gt;"",'８-2'!J636,"")</f>
        <v/>
      </c>
      <c r="I622" s="243" t="str">
        <f>IF('８-2'!K636&lt;&gt;"",'８-2'!K636,"")</f>
        <v/>
      </c>
      <c r="J622" s="253" t="str">
        <f>IF('８-2'!L636&lt;&gt;"",'８-2'!L636,"")</f>
        <v/>
      </c>
      <c r="K622" s="243" t="str">
        <f>IF('８-2'!M636&lt;&gt;"",'８-2'!M636,"")</f>
        <v/>
      </c>
    </row>
    <row r="623" spans="1:11" x14ac:dyDescent="0.45">
      <c r="A623" s="106"/>
      <c r="B623" s="662"/>
      <c r="C623" s="628"/>
      <c r="D623" s="659"/>
      <c r="E623" s="553"/>
      <c r="F623" s="656"/>
      <c r="G623" s="252" t="str">
        <f>IF('８-2'!I637&lt;&gt;"",'８-2'!I637,"")</f>
        <v/>
      </c>
      <c r="H623" s="253" t="str">
        <f>IF('８-2'!J637&lt;&gt;"",'８-2'!J637,"")</f>
        <v/>
      </c>
      <c r="I623" s="243" t="str">
        <f>IF('８-2'!K637&lt;&gt;"",'８-2'!K637,"")</f>
        <v/>
      </c>
      <c r="J623" s="253" t="str">
        <f>IF('８-2'!L637&lt;&gt;"",'８-2'!L637,"")</f>
        <v/>
      </c>
      <c r="K623" s="243" t="str">
        <f>IF('８-2'!M637&lt;&gt;"",'８-2'!M637,"")</f>
        <v/>
      </c>
    </row>
    <row r="624" spans="1:11" x14ac:dyDescent="0.45">
      <c r="A624" s="106"/>
      <c r="B624" s="662"/>
      <c r="C624" s="628"/>
      <c r="D624" s="659"/>
      <c r="E624" s="553"/>
      <c r="F624" s="656"/>
      <c r="G624" s="252" t="str">
        <f>IF('８-2'!I638&lt;&gt;"",'８-2'!I638,"")</f>
        <v/>
      </c>
      <c r="H624" s="253" t="str">
        <f>IF('８-2'!J638&lt;&gt;"",'８-2'!J638,"")</f>
        <v/>
      </c>
      <c r="I624" s="243" t="str">
        <f>IF('８-2'!K638&lt;&gt;"",'８-2'!K638,"")</f>
        <v/>
      </c>
      <c r="J624" s="253" t="str">
        <f>IF('８-2'!L638&lt;&gt;"",'８-2'!L638,"")</f>
        <v/>
      </c>
      <c r="K624" s="243" t="str">
        <f>IF('８-2'!M638&lt;&gt;"",'８-2'!M638,"")</f>
        <v/>
      </c>
    </row>
    <row r="625" spans="1:11" x14ac:dyDescent="0.45">
      <c r="A625" s="106"/>
      <c r="B625" s="662"/>
      <c r="C625" s="628"/>
      <c r="D625" s="659"/>
      <c r="E625" s="553"/>
      <c r="F625" s="656"/>
      <c r="G625" s="252" t="str">
        <f>IF('８-2'!I639&lt;&gt;"",'８-2'!I639,"")</f>
        <v/>
      </c>
      <c r="H625" s="253" t="str">
        <f>IF('８-2'!J639&lt;&gt;"",'８-2'!J639,"")</f>
        <v/>
      </c>
      <c r="I625" s="243" t="str">
        <f>IF('８-2'!K639&lt;&gt;"",'８-2'!K639,"")</f>
        <v/>
      </c>
      <c r="J625" s="253" t="str">
        <f>IF('８-2'!L639&lt;&gt;"",'８-2'!L639,"")</f>
        <v/>
      </c>
      <c r="K625" s="243" t="str">
        <f>IF('８-2'!M639&lt;&gt;"",'８-2'!M639,"")</f>
        <v/>
      </c>
    </row>
    <row r="626" spans="1:11" x14ac:dyDescent="0.45">
      <c r="A626" s="106"/>
      <c r="B626" s="662"/>
      <c r="C626" s="628"/>
      <c r="D626" s="659"/>
      <c r="E626" s="553"/>
      <c r="F626" s="656"/>
      <c r="G626" s="252" t="str">
        <f>IF('８-2'!I640&lt;&gt;"",'８-2'!I640,"")</f>
        <v/>
      </c>
      <c r="H626" s="253" t="str">
        <f>IF('８-2'!J640&lt;&gt;"",'８-2'!J640,"")</f>
        <v/>
      </c>
      <c r="I626" s="243" t="str">
        <f>IF('８-2'!K640&lt;&gt;"",'８-2'!K640,"")</f>
        <v/>
      </c>
      <c r="J626" s="253" t="str">
        <f>IF('８-2'!L640&lt;&gt;"",'８-2'!L640,"")</f>
        <v/>
      </c>
      <c r="K626" s="243" t="str">
        <f>IF('８-2'!M640&lt;&gt;"",'８-2'!M640,"")</f>
        <v/>
      </c>
    </row>
    <row r="627" spans="1:11" x14ac:dyDescent="0.45">
      <c r="A627" s="106"/>
      <c r="B627" s="662"/>
      <c r="C627" s="628"/>
      <c r="D627" s="659"/>
      <c r="E627" s="553"/>
      <c r="F627" s="656"/>
      <c r="G627" s="252" t="str">
        <f>IF('８-2'!I641&lt;&gt;"",'８-2'!I641,"")</f>
        <v/>
      </c>
      <c r="H627" s="253" t="str">
        <f>IF('８-2'!J641&lt;&gt;"",'８-2'!J641,"")</f>
        <v/>
      </c>
      <c r="I627" s="243" t="str">
        <f>IF('８-2'!K641&lt;&gt;"",'８-2'!K641,"")</f>
        <v/>
      </c>
      <c r="J627" s="253" t="str">
        <f>IF('８-2'!L641&lt;&gt;"",'８-2'!L641,"")</f>
        <v/>
      </c>
      <c r="K627" s="243" t="str">
        <f>IF('８-2'!M641&lt;&gt;"",'８-2'!M641,"")</f>
        <v/>
      </c>
    </row>
    <row r="628" spans="1:11" x14ac:dyDescent="0.45">
      <c r="A628" s="106"/>
      <c r="B628" s="662"/>
      <c r="C628" s="628"/>
      <c r="D628" s="659"/>
      <c r="E628" s="553"/>
      <c r="F628" s="656"/>
      <c r="G628" s="252" t="str">
        <f>IF('８-2'!I642&lt;&gt;"",'８-2'!I642,"")</f>
        <v/>
      </c>
      <c r="H628" s="253" t="str">
        <f>IF('８-2'!J642&lt;&gt;"",'８-2'!J642,"")</f>
        <v/>
      </c>
      <c r="I628" s="243" t="str">
        <f>IF('８-2'!K642&lt;&gt;"",'８-2'!K642,"")</f>
        <v/>
      </c>
      <c r="J628" s="253" t="str">
        <f>IF('８-2'!L642&lt;&gt;"",'８-2'!L642,"")</f>
        <v/>
      </c>
      <c r="K628" s="243" t="str">
        <f>IF('８-2'!M642&lt;&gt;"",'８-2'!M642,"")</f>
        <v/>
      </c>
    </row>
    <row r="629" spans="1:11" x14ac:dyDescent="0.45">
      <c r="A629" s="106"/>
      <c r="B629" s="662"/>
      <c r="C629" s="628"/>
      <c r="D629" s="659"/>
      <c r="E629" s="553"/>
      <c r="F629" s="656"/>
      <c r="G629" s="252" t="str">
        <f>IF('８-2'!I643&lt;&gt;"",'８-2'!I643,"")</f>
        <v/>
      </c>
      <c r="H629" s="253" t="str">
        <f>IF('８-2'!J643&lt;&gt;"",'８-2'!J643,"")</f>
        <v/>
      </c>
      <c r="I629" s="243" t="str">
        <f>IF('８-2'!K643&lt;&gt;"",'８-2'!K643,"")</f>
        <v/>
      </c>
      <c r="J629" s="253" t="str">
        <f>IF('８-2'!L643&lt;&gt;"",'８-2'!L643,"")</f>
        <v/>
      </c>
      <c r="K629" s="243" t="str">
        <f>IF('８-2'!M643&lt;&gt;"",'８-2'!M643,"")</f>
        <v/>
      </c>
    </row>
    <row r="630" spans="1:11" x14ac:dyDescent="0.45">
      <c r="A630" s="106"/>
      <c r="B630" s="662"/>
      <c r="C630" s="628"/>
      <c r="D630" s="659"/>
      <c r="E630" s="553"/>
      <c r="F630" s="656"/>
      <c r="G630" s="252" t="str">
        <f>IF('８-2'!I644&lt;&gt;"",'８-2'!I644,"")</f>
        <v/>
      </c>
      <c r="H630" s="253" t="str">
        <f>IF('８-2'!J644&lt;&gt;"",'８-2'!J644,"")</f>
        <v/>
      </c>
      <c r="I630" s="243" t="str">
        <f>IF('８-2'!K644&lt;&gt;"",'８-2'!K644,"")</f>
        <v/>
      </c>
      <c r="J630" s="253" t="str">
        <f>IF('８-2'!L644&lt;&gt;"",'８-2'!L644,"")</f>
        <v/>
      </c>
      <c r="K630" s="243" t="str">
        <f>IF('８-2'!M644&lt;&gt;"",'８-2'!M644,"")</f>
        <v/>
      </c>
    </row>
    <row r="631" spans="1:11" x14ac:dyDescent="0.45">
      <c r="A631" s="106"/>
      <c r="B631" s="662"/>
      <c r="C631" s="628"/>
      <c r="D631" s="659"/>
      <c r="E631" s="553"/>
      <c r="F631" s="656"/>
      <c r="G631" s="252" t="str">
        <f>IF('８-2'!I645&lt;&gt;"",'８-2'!I645,"")</f>
        <v/>
      </c>
      <c r="H631" s="253" t="str">
        <f>IF('８-2'!J645&lt;&gt;"",'８-2'!J645,"")</f>
        <v/>
      </c>
      <c r="I631" s="243" t="str">
        <f>IF('８-2'!K645&lt;&gt;"",'８-2'!K645,"")</f>
        <v/>
      </c>
      <c r="J631" s="253" t="str">
        <f>IF('８-2'!L645&lt;&gt;"",'８-2'!L645,"")</f>
        <v/>
      </c>
      <c r="K631" s="243" t="str">
        <f>IF('８-2'!M645&lt;&gt;"",'８-2'!M645,"")</f>
        <v/>
      </c>
    </row>
    <row r="632" spans="1:11" x14ac:dyDescent="0.45">
      <c r="A632" s="106"/>
      <c r="B632" s="662"/>
      <c r="C632" s="628"/>
      <c r="D632" s="659"/>
      <c r="E632" s="553"/>
      <c r="F632" s="656"/>
      <c r="G632" s="252" t="str">
        <f>IF('８-2'!I646&lt;&gt;"",'８-2'!I646,"")</f>
        <v/>
      </c>
      <c r="H632" s="253" t="str">
        <f>IF('８-2'!J646&lt;&gt;"",'８-2'!J646,"")</f>
        <v/>
      </c>
      <c r="I632" s="243" t="str">
        <f>IF('８-2'!K646&lt;&gt;"",'８-2'!K646,"")</f>
        <v/>
      </c>
      <c r="J632" s="253" t="str">
        <f>IF('８-2'!L646&lt;&gt;"",'８-2'!L646,"")</f>
        <v/>
      </c>
      <c r="K632" s="243" t="str">
        <f>IF('８-2'!M646&lt;&gt;"",'８-2'!M646,"")</f>
        <v/>
      </c>
    </row>
    <row r="633" spans="1:11" ht="15.6" thickBot="1" x14ac:dyDescent="0.5">
      <c r="A633" s="106"/>
      <c r="B633" s="590"/>
      <c r="C633" s="629"/>
      <c r="D633" s="660"/>
      <c r="E633" s="554"/>
      <c r="F633" s="657"/>
      <c r="G633" s="254" t="str">
        <f>IF('８-2'!I647&lt;&gt;"",'８-2'!I647,"")</f>
        <v/>
      </c>
      <c r="H633" s="255" t="str">
        <f>IF('８-2'!J647&lt;&gt;"",'８-2'!J647,"")</f>
        <v/>
      </c>
      <c r="I633" s="247" t="str">
        <f>IF('８-2'!K647&lt;&gt;"",'８-2'!K647,"")</f>
        <v/>
      </c>
      <c r="J633" s="255" t="str">
        <f>IF('８-2'!L647&lt;&gt;"",'８-2'!L647,"")</f>
        <v/>
      </c>
      <c r="K633" s="247" t="str">
        <f>IF('８-2'!M647&lt;&gt;"",'８-2'!M647,"")</f>
        <v/>
      </c>
    </row>
    <row r="634" spans="1:11" x14ac:dyDescent="0.45">
      <c r="A634" s="106"/>
      <c r="B634" s="661" t="str">
        <f>IF(C634&lt;&gt;"",19,"")</f>
        <v/>
      </c>
      <c r="C634" s="627" t="str">
        <f>IF('1'!D31&lt;&gt;"",'1'!D31,"")</f>
        <v/>
      </c>
      <c r="D634" s="658" t="str">
        <f>IF('3'!G108="[選択]","","【A】"&amp;'3'!G108&amp;"（"&amp;'3'!H109&amp;"）"&amp;CHAR(10))&amp;IF('3'!I108="[選択]","","【B】"&amp;'3'!I108&amp;"（"&amp;'3'!J109&amp;"）"&amp;CHAR(10))&amp;IF('3'!K108="実施済","【C】"&amp;'3'!K108&amp;"（"&amp;'3'!L109&amp;"）"&amp;CHAR(10),"")&amp;IF('3'!M108="実施済","【D】"&amp;'3'!M108&amp;"（"&amp;'3'!N109&amp;"）"&amp;CHAR(10),"")</f>
        <v/>
      </c>
      <c r="E634" s="552" t="str">
        <f>IF('4'!G109="[選択]","","【a】"&amp;'4'!G109&amp;"（"&amp;'4'!H110&amp;"）"&amp;CHAR(10))&amp;IF('4'!I109="[選択]","","【b】"&amp;'4'!I109&amp;"（"&amp;'4'!J110&amp;"）"&amp;CHAR(10))&amp;IF('4'!K109="[選択]","","【c】"&amp;'4'!K109&amp;"（"&amp;'4'!L110&amp;"）"&amp;CHAR(10))&amp;IF('4'!M109="[選択]","","【d】"&amp;'4'!M109&amp;"（"&amp;'4'!N110&amp;"）"&amp;CHAR(10))&amp;IF('4'!O109="[選択]","","【e】"&amp;'4'!O109&amp;"（"&amp;'4'!P110&amp;"）"&amp;CHAR(10))&amp;IF('4'!Q109="[選択]","","【f】"&amp;'4'!Q109&amp;"（"&amp;'4'!R110&amp;"）"&amp;CHAR(10))&amp;IF('4'!S109="[選択]","","【g】"&amp;'4'!S109&amp;"（"&amp;'4'!T110&amp;"）"&amp;CHAR(10))&amp;IF('4'!U109="[選択]","","【h】"&amp;'4'!U109&amp;"（"&amp;'4'!V110&amp;"）")</f>
        <v/>
      </c>
      <c r="F634" s="655" t="str">
        <f>'4'!X109</f>
        <v>[選択]</v>
      </c>
      <c r="G634" s="250" t="str">
        <f>IF('８-2'!I648&lt;&gt;"",'８-2'!I648,"")</f>
        <v/>
      </c>
      <c r="H634" s="251" t="str">
        <f>IF('８-2'!J648&lt;&gt;"",'８-2'!J648,"")</f>
        <v/>
      </c>
      <c r="I634" s="236" t="str">
        <f>IF('８-2'!K648&lt;&gt;"",'８-2'!K648,"")</f>
        <v/>
      </c>
      <c r="J634" s="251" t="str">
        <f>IF('８-2'!L648&lt;&gt;"",'８-2'!L648,"")</f>
        <v/>
      </c>
      <c r="K634" s="236" t="str">
        <f>IF('８-2'!M648&lt;&gt;"",'８-2'!M648,"")</f>
        <v/>
      </c>
    </row>
    <row r="635" spans="1:11" x14ac:dyDescent="0.45">
      <c r="A635" s="106"/>
      <c r="B635" s="662"/>
      <c r="C635" s="628"/>
      <c r="D635" s="659"/>
      <c r="E635" s="553"/>
      <c r="F635" s="656"/>
      <c r="G635" s="252" t="str">
        <f>IF('８-2'!I649&lt;&gt;"",'８-2'!I649,"")</f>
        <v/>
      </c>
      <c r="H635" s="253" t="str">
        <f>IF('８-2'!J649&lt;&gt;"",'８-2'!J649,"")</f>
        <v/>
      </c>
      <c r="I635" s="243" t="str">
        <f>IF('８-2'!K649&lt;&gt;"",'８-2'!K649,"")</f>
        <v/>
      </c>
      <c r="J635" s="253" t="str">
        <f>IF('８-2'!L649&lt;&gt;"",'８-2'!L649,"")</f>
        <v/>
      </c>
      <c r="K635" s="243" t="str">
        <f>IF('８-2'!M649&lt;&gt;"",'８-2'!M649,"")</f>
        <v/>
      </c>
    </row>
    <row r="636" spans="1:11" x14ac:dyDescent="0.45">
      <c r="A636" s="106"/>
      <c r="B636" s="662"/>
      <c r="C636" s="628"/>
      <c r="D636" s="659"/>
      <c r="E636" s="553"/>
      <c r="F636" s="656"/>
      <c r="G636" s="252" t="str">
        <f>IF('８-2'!I650&lt;&gt;"",'８-2'!I650,"")</f>
        <v/>
      </c>
      <c r="H636" s="253" t="str">
        <f>IF('８-2'!J650&lt;&gt;"",'８-2'!J650,"")</f>
        <v/>
      </c>
      <c r="I636" s="243" t="str">
        <f>IF('８-2'!K650&lt;&gt;"",'８-2'!K650,"")</f>
        <v/>
      </c>
      <c r="J636" s="253" t="str">
        <f>IF('８-2'!L650&lt;&gt;"",'８-2'!L650,"")</f>
        <v/>
      </c>
      <c r="K636" s="243" t="str">
        <f>IF('８-2'!M650&lt;&gt;"",'８-2'!M650,"")</f>
        <v/>
      </c>
    </row>
    <row r="637" spans="1:11" x14ac:dyDescent="0.45">
      <c r="A637" s="106"/>
      <c r="B637" s="662"/>
      <c r="C637" s="628"/>
      <c r="D637" s="659"/>
      <c r="E637" s="553"/>
      <c r="F637" s="656"/>
      <c r="G637" s="252" t="str">
        <f>IF('８-2'!I651&lt;&gt;"",'８-2'!I651,"")</f>
        <v/>
      </c>
      <c r="H637" s="253" t="str">
        <f>IF('８-2'!J651&lt;&gt;"",'８-2'!J651,"")</f>
        <v/>
      </c>
      <c r="I637" s="243" t="str">
        <f>IF('８-2'!K651&lt;&gt;"",'８-2'!K651,"")</f>
        <v/>
      </c>
      <c r="J637" s="253" t="str">
        <f>IF('８-2'!L651&lt;&gt;"",'８-2'!L651,"")</f>
        <v/>
      </c>
      <c r="K637" s="243" t="str">
        <f>IF('８-2'!M651&lt;&gt;"",'８-2'!M651,"")</f>
        <v/>
      </c>
    </row>
    <row r="638" spans="1:11" x14ac:dyDescent="0.45">
      <c r="A638" s="106"/>
      <c r="B638" s="662"/>
      <c r="C638" s="628"/>
      <c r="D638" s="659"/>
      <c r="E638" s="553"/>
      <c r="F638" s="656"/>
      <c r="G638" s="252" t="str">
        <f>IF('８-2'!I652&lt;&gt;"",'８-2'!I652,"")</f>
        <v/>
      </c>
      <c r="H638" s="253" t="str">
        <f>IF('８-2'!J652&lt;&gt;"",'８-2'!J652,"")</f>
        <v/>
      </c>
      <c r="I638" s="243" t="str">
        <f>IF('８-2'!K652&lt;&gt;"",'８-2'!K652,"")</f>
        <v/>
      </c>
      <c r="J638" s="253" t="str">
        <f>IF('８-2'!L652&lt;&gt;"",'８-2'!L652,"")</f>
        <v/>
      </c>
      <c r="K638" s="243" t="str">
        <f>IF('８-2'!M652&lt;&gt;"",'８-2'!M652,"")</f>
        <v/>
      </c>
    </row>
    <row r="639" spans="1:11" x14ac:dyDescent="0.45">
      <c r="A639" s="106"/>
      <c r="B639" s="662"/>
      <c r="C639" s="628"/>
      <c r="D639" s="659"/>
      <c r="E639" s="553"/>
      <c r="F639" s="656"/>
      <c r="G639" s="252" t="str">
        <f>IF('８-2'!I653&lt;&gt;"",'８-2'!I653,"")</f>
        <v/>
      </c>
      <c r="H639" s="253" t="str">
        <f>IF('８-2'!J653&lt;&gt;"",'８-2'!J653,"")</f>
        <v/>
      </c>
      <c r="I639" s="243" t="str">
        <f>IF('８-2'!K653&lt;&gt;"",'８-2'!K653,"")</f>
        <v/>
      </c>
      <c r="J639" s="253" t="str">
        <f>IF('８-2'!L653&lt;&gt;"",'８-2'!L653,"")</f>
        <v/>
      </c>
      <c r="K639" s="243" t="str">
        <f>IF('８-2'!M653&lt;&gt;"",'８-2'!M653,"")</f>
        <v/>
      </c>
    </row>
    <row r="640" spans="1:11" x14ac:dyDescent="0.45">
      <c r="A640" s="106"/>
      <c r="B640" s="662"/>
      <c r="C640" s="628"/>
      <c r="D640" s="659"/>
      <c r="E640" s="553"/>
      <c r="F640" s="656"/>
      <c r="G640" s="252" t="str">
        <f>IF('８-2'!I654&lt;&gt;"",'８-2'!I654,"")</f>
        <v/>
      </c>
      <c r="H640" s="253" t="str">
        <f>IF('８-2'!J654&lt;&gt;"",'８-2'!J654,"")</f>
        <v/>
      </c>
      <c r="I640" s="243" t="str">
        <f>IF('８-2'!K654&lt;&gt;"",'８-2'!K654,"")</f>
        <v/>
      </c>
      <c r="J640" s="253" t="str">
        <f>IF('８-2'!L654&lt;&gt;"",'８-2'!L654,"")</f>
        <v/>
      </c>
      <c r="K640" s="243" t="str">
        <f>IF('８-2'!M654&lt;&gt;"",'８-2'!M654,"")</f>
        <v/>
      </c>
    </row>
    <row r="641" spans="1:11" x14ac:dyDescent="0.45">
      <c r="A641" s="106"/>
      <c r="B641" s="662"/>
      <c r="C641" s="628"/>
      <c r="D641" s="659"/>
      <c r="E641" s="553"/>
      <c r="F641" s="656"/>
      <c r="G641" s="252" t="str">
        <f>IF('８-2'!I655&lt;&gt;"",'８-2'!I655,"")</f>
        <v/>
      </c>
      <c r="H641" s="253" t="str">
        <f>IF('８-2'!J655&lt;&gt;"",'８-2'!J655,"")</f>
        <v/>
      </c>
      <c r="I641" s="243" t="str">
        <f>IF('８-2'!K655&lt;&gt;"",'８-2'!K655,"")</f>
        <v/>
      </c>
      <c r="J641" s="253" t="str">
        <f>IF('８-2'!L655&lt;&gt;"",'８-2'!L655,"")</f>
        <v/>
      </c>
      <c r="K641" s="243" t="str">
        <f>IF('８-2'!M655&lt;&gt;"",'８-2'!M655,"")</f>
        <v/>
      </c>
    </row>
    <row r="642" spans="1:11" x14ac:dyDescent="0.45">
      <c r="A642" s="106"/>
      <c r="B642" s="662"/>
      <c r="C642" s="628"/>
      <c r="D642" s="659"/>
      <c r="E642" s="553"/>
      <c r="F642" s="656"/>
      <c r="G642" s="252" t="str">
        <f>IF('８-2'!I656&lt;&gt;"",'８-2'!I656,"")</f>
        <v/>
      </c>
      <c r="H642" s="253" t="str">
        <f>IF('８-2'!J656&lt;&gt;"",'８-2'!J656,"")</f>
        <v/>
      </c>
      <c r="I642" s="243" t="str">
        <f>IF('８-2'!K656&lt;&gt;"",'８-2'!K656,"")</f>
        <v/>
      </c>
      <c r="J642" s="253" t="str">
        <f>IF('８-2'!L656&lt;&gt;"",'８-2'!L656,"")</f>
        <v/>
      </c>
      <c r="K642" s="243" t="str">
        <f>IF('８-2'!M656&lt;&gt;"",'８-2'!M656,"")</f>
        <v/>
      </c>
    </row>
    <row r="643" spans="1:11" x14ac:dyDescent="0.45">
      <c r="A643" s="106"/>
      <c r="B643" s="662"/>
      <c r="C643" s="628"/>
      <c r="D643" s="659"/>
      <c r="E643" s="553"/>
      <c r="F643" s="656"/>
      <c r="G643" s="252" t="str">
        <f>IF('８-2'!I657&lt;&gt;"",'８-2'!I657,"")</f>
        <v/>
      </c>
      <c r="H643" s="253" t="str">
        <f>IF('８-2'!J657&lt;&gt;"",'８-2'!J657,"")</f>
        <v/>
      </c>
      <c r="I643" s="243" t="str">
        <f>IF('８-2'!K657&lt;&gt;"",'８-2'!K657,"")</f>
        <v/>
      </c>
      <c r="J643" s="253" t="str">
        <f>IF('８-2'!L657&lt;&gt;"",'８-2'!L657,"")</f>
        <v/>
      </c>
      <c r="K643" s="243" t="str">
        <f>IF('８-2'!M657&lt;&gt;"",'８-2'!M657,"")</f>
        <v/>
      </c>
    </row>
    <row r="644" spans="1:11" x14ac:dyDescent="0.45">
      <c r="A644" s="106"/>
      <c r="B644" s="662"/>
      <c r="C644" s="628"/>
      <c r="D644" s="659"/>
      <c r="E644" s="553"/>
      <c r="F644" s="656"/>
      <c r="G644" s="252" t="str">
        <f>IF('８-2'!I658&lt;&gt;"",'８-2'!I658,"")</f>
        <v/>
      </c>
      <c r="H644" s="253" t="str">
        <f>IF('８-2'!J658&lt;&gt;"",'８-2'!J658,"")</f>
        <v/>
      </c>
      <c r="I644" s="243" t="str">
        <f>IF('８-2'!K658&lt;&gt;"",'８-2'!K658,"")</f>
        <v/>
      </c>
      <c r="J644" s="253" t="str">
        <f>IF('８-2'!L658&lt;&gt;"",'８-2'!L658,"")</f>
        <v/>
      </c>
      <c r="K644" s="243" t="str">
        <f>IF('８-2'!M658&lt;&gt;"",'８-2'!M658,"")</f>
        <v/>
      </c>
    </row>
    <row r="645" spans="1:11" x14ac:dyDescent="0.45">
      <c r="A645" s="106"/>
      <c r="B645" s="662"/>
      <c r="C645" s="628"/>
      <c r="D645" s="659"/>
      <c r="E645" s="553"/>
      <c r="F645" s="656"/>
      <c r="G645" s="252" t="str">
        <f>IF('８-2'!I659&lt;&gt;"",'８-2'!I659,"")</f>
        <v/>
      </c>
      <c r="H645" s="253" t="str">
        <f>IF('８-2'!J659&lt;&gt;"",'８-2'!J659,"")</f>
        <v/>
      </c>
      <c r="I645" s="243" t="str">
        <f>IF('８-2'!K659&lt;&gt;"",'８-2'!K659,"")</f>
        <v/>
      </c>
      <c r="J645" s="253" t="str">
        <f>IF('８-2'!L659&lt;&gt;"",'８-2'!L659,"")</f>
        <v/>
      </c>
      <c r="K645" s="243" t="str">
        <f>IF('８-2'!M659&lt;&gt;"",'８-2'!M659,"")</f>
        <v/>
      </c>
    </row>
    <row r="646" spans="1:11" x14ac:dyDescent="0.45">
      <c r="A646" s="106"/>
      <c r="B646" s="662"/>
      <c r="C646" s="628"/>
      <c r="D646" s="659"/>
      <c r="E646" s="553"/>
      <c r="F646" s="656"/>
      <c r="G646" s="252" t="str">
        <f>IF('８-2'!I660&lt;&gt;"",'８-2'!I660,"")</f>
        <v/>
      </c>
      <c r="H646" s="253" t="str">
        <f>IF('８-2'!J660&lt;&gt;"",'８-2'!J660,"")</f>
        <v/>
      </c>
      <c r="I646" s="243" t="str">
        <f>IF('８-2'!K660&lt;&gt;"",'８-2'!K660,"")</f>
        <v/>
      </c>
      <c r="J646" s="253" t="str">
        <f>IF('８-2'!L660&lt;&gt;"",'８-2'!L660,"")</f>
        <v/>
      </c>
      <c r="K646" s="243" t="str">
        <f>IF('８-2'!M660&lt;&gt;"",'８-2'!M660,"")</f>
        <v/>
      </c>
    </row>
    <row r="647" spans="1:11" x14ac:dyDescent="0.45">
      <c r="A647" s="106"/>
      <c r="B647" s="662"/>
      <c r="C647" s="628"/>
      <c r="D647" s="659"/>
      <c r="E647" s="553"/>
      <c r="F647" s="656"/>
      <c r="G647" s="252" t="str">
        <f>IF('８-2'!I661&lt;&gt;"",'８-2'!I661,"")</f>
        <v/>
      </c>
      <c r="H647" s="253" t="str">
        <f>IF('８-2'!J661&lt;&gt;"",'８-2'!J661,"")</f>
        <v/>
      </c>
      <c r="I647" s="243" t="str">
        <f>IF('８-2'!K661&lt;&gt;"",'８-2'!K661,"")</f>
        <v/>
      </c>
      <c r="J647" s="253" t="str">
        <f>IF('８-2'!L661&lt;&gt;"",'８-2'!L661,"")</f>
        <v/>
      </c>
      <c r="K647" s="243" t="str">
        <f>IF('８-2'!M661&lt;&gt;"",'８-2'!M661,"")</f>
        <v/>
      </c>
    </row>
    <row r="648" spans="1:11" x14ac:dyDescent="0.45">
      <c r="A648" s="106"/>
      <c r="B648" s="662"/>
      <c r="C648" s="628"/>
      <c r="D648" s="659"/>
      <c r="E648" s="553"/>
      <c r="F648" s="656"/>
      <c r="G648" s="252" t="str">
        <f>IF('８-2'!I662&lt;&gt;"",'８-2'!I662,"")</f>
        <v/>
      </c>
      <c r="H648" s="253" t="str">
        <f>IF('８-2'!J662&lt;&gt;"",'８-2'!J662,"")</f>
        <v/>
      </c>
      <c r="I648" s="243" t="str">
        <f>IF('８-2'!K662&lt;&gt;"",'８-2'!K662,"")</f>
        <v/>
      </c>
      <c r="J648" s="253" t="str">
        <f>IF('８-2'!L662&lt;&gt;"",'８-2'!L662,"")</f>
        <v/>
      </c>
      <c r="K648" s="243" t="str">
        <f>IF('８-2'!M662&lt;&gt;"",'８-2'!M662,"")</f>
        <v/>
      </c>
    </row>
    <row r="649" spans="1:11" x14ac:dyDescent="0.45">
      <c r="A649" s="106"/>
      <c r="B649" s="662"/>
      <c r="C649" s="628"/>
      <c r="D649" s="659"/>
      <c r="E649" s="553"/>
      <c r="F649" s="656"/>
      <c r="G649" s="252" t="str">
        <f>IF('８-2'!I663&lt;&gt;"",'８-2'!I663,"")</f>
        <v/>
      </c>
      <c r="H649" s="253" t="str">
        <f>IF('８-2'!J663&lt;&gt;"",'８-2'!J663,"")</f>
        <v/>
      </c>
      <c r="I649" s="243" t="str">
        <f>IF('８-2'!K663&lt;&gt;"",'８-2'!K663,"")</f>
        <v/>
      </c>
      <c r="J649" s="253" t="str">
        <f>IF('８-2'!L663&lt;&gt;"",'８-2'!L663,"")</f>
        <v/>
      </c>
      <c r="K649" s="243" t="str">
        <f>IF('８-2'!M663&lt;&gt;"",'８-2'!M663,"")</f>
        <v/>
      </c>
    </row>
    <row r="650" spans="1:11" x14ac:dyDescent="0.45">
      <c r="A650" s="106"/>
      <c r="B650" s="662"/>
      <c r="C650" s="628"/>
      <c r="D650" s="659"/>
      <c r="E650" s="553"/>
      <c r="F650" s="656"/>
      <c r="G650" s="252" t="str">
        <f>IF('８-2'!I664&lt;&gt;"",'８-2'!I664,"")</f>
        <v/>
      </c>
      <c r="H650" s="253" t="str">
        <f>IF('８-2'!J664&lt;&gt;"",'８-2'!J664,"")</f>
        <v/>
      </c>
      <c r="I650" s="243" t="str">
        <f>IF('８-2'!K664&lt;&gt;"",'８-2'!K664,"")</f>
        <v/>
      </c>
      <c r="J650" s="253" t="str">
        <f>IF('８-2'!L664&lt;&gt;"",'８-2'!L664,"")</f>
        <v/>
      </c>
      <c r="K650" s="243" t="str">
        <f>IF('８-2'!M664&lt;&gt;"",'８-2'!M664,"")</f>
        <v/>
      </c>
    </row>
    <row r="651" spans="1:11" x14ac:dyDescent="0.45">
      <c r="A651" s="106"/>
      <c r="B651" s="662"/>
      <c r="C651" s="628"/>
      <c r="D651" s="659"/>
      <c r="E651" s="553"/>
      <c r="F651" s="656"/>
      <c r="G651" s="252" t="str">
        <f>IF('８-2'!I665&lt;&gt;"",'８-2'!I665,"")</f>
        <v/>
      </c>
      <c r="H651" s="253" t="str">
        <f>IF('８-2'!J665&lt;&gt;"",'８-2'!J665,"")</f>
        <v/>
      </c>
      <c r="I651" s="243" t="str">
        <f>IF('８-2'!K665&lt;&gt;"",'８-2'!K665,"")</f>
        <v/>
      </c>
      <c r="J651" s="253" t="str">
        <f>IF('８-2'!L665&lt;&gt;"",'８-2'!L665,"")</f>
        <v/>
      </c>
      <c r="K651" s="243" t="str">
        <f>IF('８-2'!M665&lt;&gt;"",'８-2'!M665,"")</f>
        <v/>
      </c>
    </row>
    <row r="652" spans="1:11" x14ac:dyDescent="0.45">
      <c r="A652" s="106"/>
      <c r="B652" s="662"/>
      <c r="C652" s="628"/>
      <c r="D652" s="659"/>
      <c r="E652" s="553"/>
      <c r="F652" s="656"/>
      <c r="G652" s="252" t="str">
        <f>IF('８-2'!I666&lt;&gt;"",'８-2'!I666,"")</f>
        <v/>
      </c>
      <c r="H652" s="253" t="str">
        <f>IF('８-2'!J666&lt;&gt;"",'８-2'!J666,"")</f>
        <v/>
      </c>
      <c r="I652" s="243" t="str">
        <f>IF('８-2'!K666&lt;&gt;"",'８-2'!K666,"")</f>
        <v/>
      </c>
      <c r="J652" s="253" t="str">
        <f>IF('８-2'!L666&lt;&gt;"",'８-2'!L666,"")</f>
        <v/>
      </c>
      <c r="K652" s="243" t="str">
        <f>IF('８-2'!M666&lt;&gt;"",'８-2'!M666,"")</f>
        <v/>
      </c>
    </row>
    <row r="653" spans="1:11" x14ac:dyDescent="0.45">
      <c r="A653" s="106"/>
      <c r="B653" s="662"/>
      <c r="C653" s="628"/>
      <c r="D653" s="659"/>
      <c r="E653" s="553"/>
      <c r="F653" s="656"/>
      <c r="G653" s="252" t="str">
        <f>IF('８-2'!I667&lt;&gt;"",'８-2'!I667,"")</f>
        <v/>
      </c>
      <c r="H653" s="253" t="str">
        <f>IF('８-2'!J667&lt;&gt;"",'８-2'!J667,"")</f>
        <v/>
      </c>
      <c r="I653" s="243" t="str">
        <f>IF('８-2'!K667&lt;&gt;"",'８-2'!K667,"")</f>
        <v/>
      </c>
      <c r="J653" s="253" t="str">
        <f>IF('８-2'!L667&lt;&gt;"",'８-2'!L667,"")</f>
        <v/>
      </c>
      <c r="K653" s="243" t="str">
        <f>IF('８-2'!M667&lt;&gt;"",'８-2'!M667,"")</f>
        <v/>
      </c>
    </row>
    <row r="654" spans="1:11" x14ac:dyDescent="0.45">
      <c r="A654" s="106"/>
      <c r="B654" s="662"/>
      <c r="C654" s="628"/>
      <c r="D654" s="659"/>
      <c r="E654" s="553"/>
      <c r="F654" s="656"/>
      <c r="G654" s="252" t="str">
        <f>IF('８-2'!I668&lt;&gt;"",'８-2'!I668,"")</f>
        <v/>
      </c>
      <c r="H654" s="253" t="str">
        <f>IF('８-2'!J668&lt;&gt;"",'８-2'!J668,"")</f>
        <v/>
      </c>
      <c r="I654" s="243" t="str">
        <f>IF('８-2'!K668&lt;&gt;"",'８-2'!K668,"")</f>
        <v/>
      </c>
      <c r="J654" s="253" t="str">
        <f>IF('８-2'!L668&lt;&gt;"",'８-2'!L668,"")</f>
        <v/>
      </c>
      <c r="K654" s="243" t="str">
        <f>IF('８-2'!M668&lt;&gt;"",'８-2'!M668,"")</f>
        <v/>
      </c>
    </row>
    <row r="655" spans="1:11" x14ac:dyDescent="0.45">
      <c r="A655" s="106"/>
      <c r="B655" s="662"/>
      <c r="C655" s="628"/>
      <c r="D655" s="659"/>
      <c r="E655" s="553"/>
      <c r="F655" s="656"/>
      <c r="G655" s="252" t="str">
        <f>IF('８-2'!I669&lt;&gt;"",'８-2'!I669,"")</f>
        <v/>
      </c>
      <c r="H655" s="253" t="str">
        <f>IF('８-2'!J669&lt;&gt;"",'８-2'!J669,"")</f>
        <v/>
      </c>
      <c r="I655" s="243" t="str">
        <f>IF('８-2'!K669&lt;&gt;"",'８-2'!K669,"")</f>
        <v/>
      </c>
      <c r="J655" s="253" t="str">
        <f>IF('８-2'!L669&lt;&gt;"",'８-2'!L669,"")</f>
        <v/>
      </c>
      <c r="K655" s="243" t="str">
        <f>IF('８-2'!M669&lt;&gt;"",'８-2'!M669,"")</f>
        <v/>
      </c>
    </row>
    <row r="656" spans="1:11" x14ac:dyDescent="0.45">
      <c r="A656" s="106"/>
      <c r="B656" s="662"/>
      <c r="C656" s="628"/>
      <c r="D656" s="659"/>
      <c r="E656" s="553"/>
      <c r="F656" s="656"/>
      <c r="G656" s="252" t="str">
        <f>IF('８-2'!I670&lt;&gt;"",'８-2'!I670,"")</f>
        <v/>
      </c>
      <c r="H656" s="253" t="str">
        <f>IF('８-2'!J670&lt;&gt;"",'８-2'!J670,"")</f>
        <v/>
      </c>
      <c r="I656" s="243" t="str">
        <f>IF('８-2'!K670&lt;&gt;"",'８-2'!K670,"")</f>
        <v/>
      </c>
      <c r="J656" s="253" t="str">
        <f>IF('８-2'!L670&lt;&gt;"",'８-2'!L670,"")</f>
        <v/>
      </c>
      <c r="K656" s="243" t="str">
        <f>IF('８-2'!M670&lt;&gt;"",'８-2'!M670,"")</f>
        <v/>
      </c>
    </row>
    <row r="657" spans="1:11" x14ac:dyDescent="0.45">
      <c r="A657" s="106"/>
      <c r="B657" s="662"/>
      <c r="C657" s="628"/>
      <c r="D657" s="659"/>
      <c r="E657" s="553"/>
      <c r="F657" s="656"/>
      <c r="G657" s="252" t="str">
        <f>IF('８-2'!I671&lt;&gt;"",'８-2'!I671,"")</f>
        <v/>
      </c>
      <c r="H657" s="253" t="str">
        <f>IF('８-2'!J671&lt;&gt;"",'８-2'!J671,"")</f>
        <v/>
      </c>
      <c r="I657" s="243" t="str">
        <f>IF('８-2'!K671&lt;&gt;"",'８-2'!K671,"")</f>
        <v/>
      </c>
      <c r="J657" s="253" t="str">
        <f>IF('８-2'!L671&lt;&gt;"",'８-2'!L671,"")</f>
        <v/>
      </c>
      <c r="K657" s="243" t="str">
        <f>IF('８-2'!M671&lt;&gt;"",'８-2'!M671,"")</f>
        <v/>
      </c>
    </row>
    <row r="658" spans="1:11" x14ac:dyDescent="0.45">
      <c r="A658" s="106"/>
      <c r="B658" s="662"/>
      <c r="C658" s="628"/>
      <c r="D658" s="659"/>
      <c r="E658" s="553"/>
      <c r="F658" s="656"/>
      <c r="G658" s="252" t="str">
        <f>IF('８-2'!I672&lt;&gt;"",'８-2'!I672,"")</f>
        <v/>
      </c>
      <c r="H658" s="253" t="str">
        <f>IF('８-2'!J672&lt;&gt;"",'８-2'!J672,"")</f>
        <v/>
      </c>
      <c r="I658" s="243" t="str">
        <f>IF('８-2'!K672&lt;&gt;"",'８-2'!K672,"")</f>
        <v/>
      </c>
      <c r="J658" s="253" t="str">
        <f>IF('８-2'!L672&lt;&gt;"",'８-2'!L672,"")</f>
        <v/>
      </c>
      <c r="K658" s="243" t="str">
        <f>IF('８-2'!M672&lt;&gt;"",'８-2'!M672,"")</f>
        <v/>
      </c>
    </row>
    <row r="659" spans="1:11" x14ac:dyDescent="0.45">
      <c r="A659" s="106"/>
      <c r="B659" s="662"/>
      <c r="C659" s="628"/>
      <c r="D659" s="659"/>
      <c r="E659" s="553"/>
      <c r="F659" s="656"/>
      <c r="G659" s="252" t="str">
        <f>IF('８-2'!I673&lt;&gt;"",'８-2'!I673,"")</f>
        <v/>
      </c>
      <c r="H659" s="253" t="str">
        <f>IF('８-2'!J673&lt;&gt;"",'８-2'!J673,"")</f>
        <v/>
      </c>
      <c r="I659" s="243" t="str">
        <f>IF('８-2'!K673&lt;&gt;"",'８-2'!K673,"")</f>
        <v/>
      </c>
      <c r="J659" s="253" t="str">
        <f>IF('８-2'!L673&lt;&gt;"",'８-2'!L673,"")</f>
        <v/>
      </c>
      <c r="K659" s="243" t="str">
        <f>IF('８-2'!M673&lt;&gt;"",'８-2'!M673,"")</f>
        <v/>
      </c>
    </row>
    <row r="660" spans="1:11" x14ac:dyDescent="0.45">
      <c r="A660" s="106"/>
      <c r="B660" s="662"/>
      <c r="C660" s="628"/>
      <c r="D660" s="659"/>
      <c r="E660" s="553"/>
      <c r="F660" s="656"/>
      <c r="G660" s="252" t="str">
        <f>IF('８-2'!I674&lt;&gt;"",'８-2'!I674,"")</f>
        <v/>
      </c>
      <c r="H660" s="253" t="str">
        <f>IF('８-2'!J674&lt;&gt;"",'８-2'!J674,"")</f>
        <v/>
      </c>
      <c r="I660" s="243" t="str">
        <f>IF('８-2'!K674&lt;&gt;"",'８-2'!K674,"")</f>
        <v/>
      </c>
      <c r="J660" s="253" t="str">
        <f>IF('８-2'!L674&lt;&gt;"",'８-2'!L674,"")</f>
        <v/>
      </c>
      <c r="K660" s="243" t="str">
        <f>IF('８-2'!M674&lt;&gt;"",'８-2'!M674,"")</f>
        <v/>
      </c>
    </row>
    <row r="661" spans="1:11" x14ac:dyDescent="0.45">
      <c r="A661" s="106"/>
      <c r="B661" s="662"/>
      <c r="C661" s="628"/>
      <c r="D661" s="659"/>
      <c r="E661" s="553"/>
      <c r="F661" s="656"/>
      <c r="G661" s="252" t="str">
        <f>IF('８-2'!I675&lt;&gt;"",'８-2'!I675,"")</f>
        <v/>
      </c>
      <c r="H661" s="253" t="str">
        <f>IF('８-2'!J675&lt;&gt;"",'８-2'!J675,"")</f>
        <v/>
      </c>
      <c r="I661" s="243" t="str">
        <f>IF('８-2'!K675&lt;&gt;"",'８-2'!K675,"")</f>
        <v/>
      </c>
      <c r="J661" s="253" t="str">
        <f>IF('８-2'!L675&lt;&gt;"",'８-2'!L675,"")</f>
        <v/>
      </c>
      <c r="K661" s="243" t="str">
        <f>IF('８-2'!M675&lt;&gt;"",'８-2'!M675,"")</f>
        <v/>
      </c>
    </row>
    <row r="662" spans="1:11" x14ac:dyDescent="0.45">
      <c r="A662" s="106"/>
      <c r="B662" s="662"/>
      <c r="C662" s="628"/>
      <c r="D662" s="659"/>
      <c r="E662" s="553"/>
      <c r="F662" s="656"/>
      <c r="G662" s="252" t="str">
        <f>IF('８-2'!I676&lt;&gt;"",'８-2'!I676,"")</f>
        <v/>
      </c>
      <c r="H662" s="253" t="str">
        <f>IF('８-2'!J676&lt;&gt;"",'８-2'!J676,"")</f>
        <v/>
      </c>
      <c r="I662" s="243" t="str">
        <f>IF('８-2'!K676&lt;&gt;"",'８-2'!K676,"")</f>
        <v/>
      </c>
      <c r="J662" s="253" t="str">
        <f>IF('８-2'!L676&lt;&gt;"",'８-2'!L676,"")</f>
        <v/>
      </c>
      <c r="K662" s="243" t="str">
        <f>IF('８-2'!M676&lt;&gt;"",'８-2'!M676,"")</f>
        <v/>
      </c>
    </row>
    <row r="663" spans="1:11" x14ac:dyDescent="0.45">
      <c r="A663" s="106"/>
      <c r="B663" s="662"/>
      <c r="C663" s="628"/>
      <c r="D663" s="659"/>
      <c r="E663" s="553"/>
      <c r="F663" s="656"/>
      <c r="G663" s="252" t="str">
        <f>IF('８-2'!I677&lt;&gt;"",'８-2'!I677,"")</f>
        <v/>
      </c>
      <c r="H663" s="253" t="str">
        <f>IF('８-2'!J677&lt;&gt;"",'８-2'!J677,"")</f>
        <v/>
      </c>
      <c r="I663" s="243" t="str">
        <f>IF('８-2'!K677&lt;&gt;"",'８-2'!K677,"")</f>
        <v/>
      </c>
      <c r="J663" s="253" t="str">
        <f>IF('８-2'!L677&lt;&gt;"",'８-2'!L677,"")</f>
        <v/>
      </c>
      <c r="K663" s="243" t="str">
        <f>IF('８-2'!M677&lt;&gt;"",'８-2'!M677,"")</f>
        <v/>
      </c>
    </row>
    <row r="664" spans="1:11" x14ac:dyDescent="0.45">
      <c r="A664" s="106"/>
      <c r="B664" s="662"/>
      <c r="C664" s="628"/>
      <c r="D664" s="659"/>
      <c r="E664" s="553"/>
      <c r="F664" s="656"/>
      <c r="G664" s="252" t="str">
        <f>IF('８-2'!I678&lt;&gt;"",'８-2'!I678,"")</f>
        <v/>
      </c>
      <c r="H664" s="253" t="str">
        <f>IF('８-2'!J678&lt;&gt;"",'８-2'!J678,"")</f>
        <v/>
      </c>
      <c r="I664" s="243" t="str">
        <f>IF('８-2'!K678&lt;&gt;"",'８-2'!K678,"")</f>
        <v/>
      </c>
      <c r="J664" s="253" t="str">
        <f>IF('８-2'!L678&lt;&gt;"",'８-2'!L678,"")</f>
        <v/>
      </c>
      <c r="K664" s="243" t="str">
        <f>IF('８-2'!M678&lt;&gt;"",'８-2'!M678,"")</f>
        <v/>
      </c>
    </row>
    <row r="665" spans="1:11" x14ac:dyDescent="0.45">
      <c r="A665" s="106"/>
      <c r="B665" s="662"/>
      <c r="C665" s="628"/>
      <c r="D665" s="659"/>
      <c r="E665" s="553"/>
      <c r="F665" s="656"/>
      <c r="G665" s="252" t="str">
        <f>IF('８-2'!I679&lt;&gt;"",'８-2'!I679,"")</f>
        <v/>
      </c>
      <c r="H665" s="253" t="str">
        <f>IF('８-2'!J679&lt;&gt;"",'８-2'!J679,"")</f>
        <v/>
      </c>
      <c r="I665" s="243" t="str">
        <f>IF('８-2'!K679&lt;&gt;"",'８-2'!K679,"")</f>
        <v/>
      </c>
      <c r="J665" s="253" t="str">
        <f>IF('８-2'!L679&lt;&gt;"",'８-2'!L679,"")</f>
        <v/>
      </c>
      <c r="K665" s="243" t="str">
        <f>IF('８-2'!M679&lt;&gt;"",'８-2'!M679,"")</f>
        <v/>
      </c>
    </row>
    <row r="666" spans="1:11" x14ac:dyDescent="0.45">
      <c r="A666" s="106"/>
      <c r="B666" s="662"/>
      <c r="C666" s="628"/>
      <c r="D666" s="659"/>
      <c r="E666" s="553"/>
      <c r="F666" s="656"/>
      <c r="G666" s="252" t="str">
        <f>IF('８-2'!I680&lt;&gt;"",'８-2'!I680,"")</f>
        <v/>
      </c>
      <c r="H666" s="253" t="str">
        <f>IF('８-2'!J680&lt;&gt;"",'８-2'!J680,"")</f>
        <v/>
      </c>
      <c r="I666" s="243" t="str">
        <f>IF('８-2'!K680&lt;&gt;"",'８-2'!K680,"")</f>
        <v/>
      </c>
      <c r="J666" s="253" t="str">
        <f>IF('８-2'!L680&lt;&gt;"",'８-2'!L680,"")</f>
        <v/>
      </c>
      <c r="K666" s="243" t="str">
        <f>IF('８-2'!M680&lt;&gt;"",'８-2'!M680,"")</f>
        <v/>
      </c>
    </row>
    <row r="667" spans="1:11" x14ac:dyDescent="0.45">
      <c r="A667" s="106"/>
      <c r="B667" s="662"/>
      <c r="C667" s="628"/>
      <c r="D667" s="659"/>
      <c r="E667" s="553"/>
      <c r="F667" s="656"/>
      <c r="G667" s="252" t="str">
        <f>IF('８-2'!I681&lt;&gt;"",'８-2'!I681,"")</f>
        <v/>
      </c>
      <c r="H667" s="253" t="str">
        <f>IF('８-2'!J681&lt;&gt;"",'８-2'!J681,"")</f>
        <v/>
      </c>
      <c r="I667" s="243" t="str">
        <f>IF('８-2'!K681&lt;&gt;"",'８-2'!K681,"")</f>
        <v/>
      </c>
      <c r="J667" s="253" t="str">
        <f>IF('８-2'!L681&lt;&gt;"",'８-2'!L681,"")</f>
        <v/>
      </c>
      <c r="K667" s="243" t="str">
        <f>IF('８-2'!M681&lt;&gt;"",'８-2'!M681,"")</f>
        <v/>
      </c>
    </row>
    <row r="668" spans="1:11" ht="15.6" thickBot="1" x14ac:dyDescent="0.5">
      <c r="A668" s="106"/>
      <c r="B668" s="662"/>
      <c r="C668" s="628"/>
      <c r="D668" s="659"/>
      <c r="E668" s="553"/>
      <c r="F668" s="656"/>
      <c r="G668" s="254" t="str">
        <f>IF('８-2'!I682&lt;&gt;"",'８-2'!I682,"")</f>
        <v/>
      </c>
      <c r="H668" s="255" t="str">
        <f>IF('８-2'!J682&lt;&gt;"",'８-2'!J682,"")</f>
        <v/>
      </c>
      <c r="I668" s="247" t="str">
        <f>IF('８-2'!K682&lt;&gt;"",'８-2'!K682,"")</f>
        <v/>
      </c>
      <c r="J668" s="255" t="str">
        <f>IF('８-2'!L682&lt;&gt;"",'８-2'!L682,"")</f>
        <v/>
      </c>
      <c r="K668" s="247" t="str">
        <f>IF('８-2'!M682&lt;&gt;"",'８-2'!M682,"")</f>
        <v/>
      </c>
    </row>
    <row r="669" spans="1:11" x14ac:dyDescent="0.45">
      <c r="A669" s="106"/>
      <c r="B669" s="652" t="str">
        <f>IF(C669&lt;&gt;"",20,"")</f>
        <v/>
      </c>
      <c r="C669" s="555" t="str">
        <f>IF('1'!D32&lt;&gt;"",'1'!D32,"")</f>
        <v/>
      </c>
      <c r="D669" s="669" t="str">
        <f>IF('3'!G113="[選択]","","【A】"&amp;'3'!G113&amp;"（"&amp;'3'!H114&amp;"）"&amp;CHAR(10))&amp;IF('3'!I113="[選択]","","【B】"&amp;'3'!I113&amp;"（"&amp;'3'!J114&amp;"）"&amp;CHAR(10))&amp;IF('3'!K113="実施済","【C】"&amp;'3'!K113&amp;"（"&amp;'3'!L114&amp;"）"&amp;CHAR(10),"")&amp;IF('3'!M113="実施済","【D】"&amp;'3'!M113&amp;"（"&amp;'3'!N114&amp;"）"&amp;CHAR(10),"")</f>
        <v/>
      </c>
      <c r="E669" s="666" t="str">
        <f>IF('4'!G114="[選択]","","【a】"&amp;'4'!G114&amp;"（"&amp;'4'!H115&amp;"）"&amp;CHAR(10))&amp;IF('4'!I114="[選択]","","【b】"&amp;'4'!I114&amp;"（"&amp;'4'!J115&amp;"）"&amp;CHAR(10))&amp;IF('4'!K114="[選択]","","【c】"&amp;'4'!K114&amp;"（"&amp;'4'!L115&amp;"）"&amp;CHAR(10))&amp;IF('4'!M114="[選択]","","【d】"&amp;'4'!M114&amp;"（"&amp;'4'!N115&amp;"）"&amp;CHAR(10))&amp;IF('4'!O114="[選択]","","【e】"&amp;'4'!O114&amp;"（"&amp;'4'!P115&amp;"）"&amp;CHAR(10))&amp;IF('4'!Q114="[選択]","","【f】"&amp;'4'!Q114&amp;"（"&amp;'4'!R115&amp;"）"&amp;CHAR(10))&amp;IF('4'!S114="[選択]","","【g】"&amp;'4'!S114&amp;"（"&amp;'4'!T115&amp;"）"&amp;CHAR(10))&amp;IF('4'!U114="[選択]","","【h】"&amp;'4'!U114&amp;"（"&amp;'4'!V115&amp;"）")</f>
        <v/>
      </c>
      <c r="F669" s="555" t="str">
        <f>'4'!X114</f>
        <v>[選択]</v>
      </c>
      <c r="G669" s="262" t="str">
        <f>IF('８-2'!I683&lt;&gt;"",'８-2'!I683,"")</f>
        <v/>
      </c>
      <c r="H669" s="251" t="str">
        <f>IF('８-2'!J683&lt;&gt;"",'８-2'!J683,"")</f>
        <v/>
      </c>
      <c r="I669" s="236" t="str">
        <f>IF('８-2'!K683&lt;&gt;"",'８-2'!K683,"")</f>
        <v/>
      </c>
      <c r="J669" s="251" t="str">
        <f>IF('８-2'!L683&lt;&gt;"",'８-2'!L683,"")</f>
        <v/>
      </c>
      <c r="K669" s="236" t="str">
        <f>IF('８-2'!M683&lt;&gt;"",'８-2'!M683,"")</f>
        <v/>
      </c>
    </row>
    <row r="670" spans="1:11" x14ac:dyDescent="0.45">
      <c r="A670" s="106"/>
      <c r="B670" s="653"/>
      <c r="C670" s="556"/>
      <c r="D670" s="670"/>
      <c r="E670" s="667"/>
      <c r="F670" s="556"/>
      <c r="G670" s="263" t="str">
        <f>IF('８-2'!I684&lt;&gt;"",'８-2'!I684,"")</f>
        <v/>
      </c>
      <c r="H670" s="253" t="str">
        <f>IF('８-2'!J684&lt;&gt;"",'８-2'!J684,"")</f>
        <v/>
      </c>
      <c r="I670" s="243" t="str">
        <f>IF('８-2'!K684&lt;&gt;"",'８-2'!K684,"")</f>
        <v/>
      </c>
      <c r="J670" s="253" t="str">
        <f>IF('８-2'!L684&lt;&gt;"",'８-2'!L684,"")</f>
        <v/>
      </c>
      <c r="K670" s="243" t="str">
        <f>IF('８-2'!M684&lt;&gt;"",'８-2'!M684,"")</f>
        <v/>
      </c>
    </row>
    <row r="671" spans="1:11" x14ac:dyDescent="0.45">
      <c r="A671" s="106"/>
      <c r="B671" s="653"/>
      <c r="C671" s="556"/>
      <c r="D671" s="670"/>
      <c r="E671" s="667"/>
      <c r="F671" s="556"/>
      <c r="G671" s="263" t="str">
        <f>IF('８-2'!I685&lt;&gt;"",'８-2'!I685,"")</f>
        <v/>
      </c>
      <c r="H671" s="253" t="str">
        <f>IF('８-2'!J685&lt;&gt;"",'８-2'!J685,"")</f>
        <v/>
      </c>
      <c r="I671" s="243" t="str">
        <f>IF('８-2'!K685&lt;&gt;"",'８-2'!K685,"")</f>
        <v/>
      </c>
      <c r="J671" s="253" t="str">
        <f>IF('８-2'!L685&lt;&gt;"",'８-2'!L685,"")</f>
        <v/>
      </c>
      <c r="K671" s="243" t="str">
        <f>IF('８-2'!M685&lt;&gt;"",'８-2'!M685,"")</f>
        <v/>
      </c>
    </row>
    <row r="672" spans="1:11" x14ac:dyDescent="0.45">
      <c r="A672" s="106"/>
      <c r="B672" s="653"/>
      <c r="C672" s="556"/>
      <c r="D672" s="670"/>
      <c r="E672" s="667"/>
      <c r="F672" s="556"/>
      <c r="G672" s="263" t="str">
        <f>IF('８-2'!I686&lt;&gt;"",'８-2'!I686,"")</f>
        <v/>
      </c>
      <c r="H672" s="253" t="str">
        <f>IF('８-2'!J686&lt;&gt;"",'８-2'!J686,"")</f>
        <v/>
      </c>
      <c r="I672" s="243" t="str">
        <f>IF('８-2'!K686&lt;&gt;"",'８-2'!K686,"")</f>
        <v/>
      </c>
      <c r="J672" s="253" t="str">
        <f>IF('８-2'!L686&lt;&gt;"",'８-2'!L686,"")</f>
        <v/>
      </c>
      <c r="K672" s="243" t="str">
        <f>IF('８-2'!M686&lt;&gt;"",'８-2'!M686,"")</f>
        <v/>
      </c>
    </row>
    <row r="673" spans="1:11" x14ac:dyDescent="0.45">
      <c r="A673" s="106"/>
      <c r="B673" s="653"/>
      <c r="C673" s="556"/>
      <c r="D673" s="670"/>
      <c r="E673" s="667"/>
      <c r="F673" s="556"/>
      <c r="G673" s="263" t="str">
        <f>IF('８-2'!I687&lt;&gt;"",'８-2'!I687,"")</f>
        <v/>
      </c>
      <c r="H673" s="253" t="str">
        <f>IF('８-2'!J687&lt;&gt;"",'８-2'!J687,"")</f>
        <v/>
      </c>
      <c r="I673" s="243" t="str">
        <f>IF('８-2'!K687&lt;&gt;"",'８-2'!K687,"")</f>
        <v/>
      </c>
      <c r="J673" s="253" t="str">
        <f>IF('８-2'!L687&lt;&gt;"",'８-2'!L687,"")</f>
        <v/>
      </c>
      <c r="K673" s="243" t="str">
        <f>IF('８-2'!M687&lt;&gt;"",'８-2'!M687,"")</f>
        <v/>
      </c>
    </row>
    <row r="674" spans="1:11" x14ac:dyDescent="0.45">
      <c r="A674" s="106"/>
      <c r="B674" s="653"/>
      <c r="C674" s="556"/>
      <c r="D674" s="670"/>
      <c r="E674" s="667"/>
      <c r="F674" s="556"/>
      <c r="G674" s="263" t="str">
        <f>IF('８-2'!I688&lt;&gt;"",'８-2'!I688,"")</f>
        <v/>
      </c>
      <c r="H674" s="253" t="str">
        <f>IF('８-2'!J688&lt;&gt;"",'８-2'!J688,"")</f>
        <v/>
      </c>
      <c r="I674" s="243" t="str">
        <f>IF('８-2'!K688&lt;&gt;"",'８-2'!K688,"")</f>
        <v/>
      </c>
      <c r="J674" s="253" t="str">
        <f>IF('８-2'!L688&lt;&gt;"",'８-2'!L688,"")</f>
        <v/>
      </c>
      <c r="K674" s="243" t="str">
        <f>IF('８-2'!M688&lt;&gt;"",'８-2'!M688,"")</f>
        <v/>
      </c>
    </row>
    <row r="675" spans="1:11" x14ac:dyDescent="0.45">
      <c r="A675" s="106"/>
      <c r="B675" s="653"/>
      <c r="C675" s="556"/>
      <c r="D675" s="670"/>
      <c r="E675" s="667"/>
      <c r="F675" s="556"/>
      <c r="G675" s="263" t="str">
        <f>IF('８-2'!I689&lt;&gt;"",'８-2'!I689,"")</f>
        <v/>
      </c>
      <c r="H675" s="253" t="str">
        <f>IF('８-2'!J689&lt;&gt;"",'８-2'!J689,"")</f>
        <v/>
      </c>
      <c r="I675" s="243" t="str">
        <f>IF('８-2'!K689&lt;&gt;"",'８-2'!K689,"")</f>
        <v/>
      </c>
      <c r="J675" s="253" t="str">
        <f>IF('８-2'!L689&lt;&gt;"",'８-2'!L689,"")</f>
        <v/>
      </c>
      <c r="K675" s="243" t="str">
        <f>IF('８-2'!M689&lt;&gt;"",'８-2'!M689,"")</f>
        <v/>
      </c>
    </row>
    <row r="676" spans="1:11" x14ac:dyDescent="0.45">
      <c r="A676" s="106"/>
      <c r="B676" s="653"/>
      <c r="C676" s="556"/>
      <c r="D676" s="670"/>
      <c r="E676" s="667"/>
      <c r="F676" s="556"/>
      <c r="G676" s="263" t="str">
        <f>IF('８-2'!I690&lt;&gt;"",'８-2'!I690,"")</f>
        <v/>
      </c>
      <c r="H676" s="253" t="str">
        <f>IF('８-2'!J690&lt;&gt;"",'８-2'!J690,"")</f>
        <v/>
      </c>
      <c r="I676" s="243" t="str">
        <f>IF('８-2'!K690&lt;&gt;"",'８-2'!K690,"")</f>
        <v/>
      </c>
      <c r="J676" s="253" t="str">
        <f>IF('８-2'!L690&lt;&gt;"",'８-2'!L690,"")</f>
        <v/>
      </c>
      <c r="K676" s="243" t="str">
        <f>IF('８-2'!M690&lt;&gt;"",'８-2'!M690,"")</f>
        <v/>
      </c>
    </row>
    <row r="677" spans="1:11" x14ac:dyDescent="0.45">
      <c r="A677" s="106"/>
      <c r="B677" s="653"/>
      <c r="C677" s="556"/>
      <c r="D677" s="670"/>
      <c r="E677" s="667"/>
      <c r="F677" s="556"/>
      <c r="G677" s="263" t="str">
        <f>IF('８-2'!I691&lt;&gt;"",'８-2'!I691,"")</f>
        <v/>
      </c>
      <c r="H677" s="253" t="str">
        <f>IF('８-2'!J691&lt;&gt;"",'８-2'!J691,"")</f>
        <v/>
      </c>
      <c r="I677" s="243" t="str">
        <f>IF('８-2'!K691&lt;&gt;"",'８-2'!K691,"")</f>
        <v/>
      </c>
      <c r="J677" s="253" t="str">
        <f>IF('８-2'!L691&lt;&gt;"",'８-2'!L691,"")</f>
        <v/>
      </c>
      <c r="K677" s="243" t="str">
        <f>IF('８-2'!M691&lt;&gt;"",'８-2'!M691,"")</f>
        <v/>
      </c>
    </row>
    <row r="678" spans="1:11" x14ac:dyDescent="0.45">
      <c r="A678" s="106"/>
      <c r="B678" s="653"/>
      <c r="C678" s="556"/>
      <c r="D678" s="670"/>
      <c r="E678" s="667"/>
      <c r="F678" s="556"/>
      <c r="G678" s="263" t="str">
        <f>IF('８-2'!I692&lt;&gt;"",'８-2'!I692,"")</f>
        <v/>
      </c>
      <c r="H678" s="253" t="str">
        <f>IF('８-2'!J692&lt;&gt;"",'８-2'!J692,"")</f>
        <v/>
      </c>
      <c r="I678" s="243" t="str">
        <f>IF('８-2'!K692&lt;&gt;"",'８-2'!K692,"")</f>
        <v/>
      </c>
      <c r="J678" s="253" t="str">
        <f>IF('８-2'!L692&lt;&gt;"",'８-2'!L692,"")</f>
        <v/>
      </c>
      <c r="K678" s="243" t="str">
        <f>IF('８-2'!M692&lt;&gt;"",'８-2'!M692,"")</f>
        <v/>
      </c>
    </row>
    <row r="679" spans="1:11" x14ac:dyDescent="0.45">
      <c r="A679" s="106"/>
      <c r="B679" s="653"/>
      <c r="C679" s="556"/>
      <c r="D679" s="670"/>
      <c r="E679" s="667"/>
      <c r="F679" s="556"/>
      <c r="G679" s="263" t="str">
        <f>IF('８-2'!I693&lt;&gt;"",'８-2'!I693,"")</f>
        <v/>
      </c>
      <c r="H679" s="253" t="str">
        <f>IF('８-2'!J693&lt;&gt;"",'８-2'!J693,"")</f>
        <v/>
      </c>
      <c r="I679" s="243" t="str">
        <f>IF('８-2'!K693&lt;&gt;"",'８-2'!K693,"")</f>
        <v/>
      </c>
      <c r="J679" s="253" t="str">
        <f>IF('８-2'!L693&lt;&gt;"",'８-2'!L693,"")</f>
        <v/>
      </c>
      <c r="K679" s="243" t="str">
        <f>IF('８-2'!M693&lt;&gt;"",'８-2'!M693,"")</f>
        <v/>
      </c>
    </row>
    <row r="680" spans="1:11" x14ac:dyDescent="0.45">
      <c r="A680" s="106"/>
      <c r="B680" s="653"/>
      <c r="C680" s="556"/>
      <c r="D680" s="670"/>
      <c r="E680" s="667"/>
      <c r="F680" s="556"/>
      <c r="G680" s="263" t="str">
        <f>IF('８-2'!I694&lt;&gt;"",'８-2'!I694,"")</f>
        <v/>
      </c>
      <c r="H680" s="253" t="str">
        <f>IF('８-2'!J694&lt;&gt;"",'８-2'!J694,"")</f>
        <v/>
      </c>
      <c r="I680" s="243" t="str">
        <f>IF('８-2'!K694&lt;&gt;"",'８-2'!K694,"")</f>
        <v/>
      </c>
      <c r="J680" s="253" t="str">
        <f>IF('８-2'!L694&lt;&gt;"",'８-2'!L694,"")</f>
        <v/>
      </c>
      <c r="K680" s="243" t="str">
        <f>IF('８-2'!M694&lt;&gt;"",'８-2'!M694,"")</f>
        <v/>
      </c>
    </row>
    <row r="681" spans="1:11" x14ac:dyDescent="0.45">
      <c r="A681" s="106"/>
      <c r="B681" s="653"/>
      <c r="C681" s="556"/>
      <c r="D681" s="670"/>
      <c r="E681" s="667"/>
      <c r="F681" s="556"/>
      <c r="G681" s="263" t="str">
        <f>IF('８-2'!I695&lt;&gt;"",'８-2'!I695,"")</f>
        <v/>
      </c>
      <c r="H681" s="253" t="str">
        <f>IF('８-2'!J695&lt;&gt;"",'８-2'!J695,"")</f>
        <v/>
      </c>
      <c r="I681" s="243" t="str">
        <f>IF('８-2'!K695&lt;&gt;"",'８-2'!K695,"")</f>
        <v/>
      </c>
      <c r="J681" s="253" t="str">
        <f>IF('８-2'!L695&lt;&gt;"",'８-2'!L695,"")</f>
        <v/>
      </c>
      <c r="K681" s="243" t="str">
        <f>IF('８-2'!M695&lt;&gt;"",'８-2'!M695,"")</f>
        <v/>
      </c>
    </row>
    <row r="682" spans="1:11" x14ac:dyDescent="0.45">
      <c r="A682" s="106"/>
      <c r="B682" s="653"/>
      <c r="C682" s="556"/>
      <c r="D682" s="670"/>
      <c r="E682" s="667"/>
      <c r="F682" s="556"/>
      <c r="G682" s="263" t="str">
        <f>IF('８-2'!I696&lt;&gt;"",'８-2'!I696,"")</f>
        <v/>
      </c>
      <c r="H682" s="253" t="str">
        <f>IF('８-2'!J696&lt;&gt;"",'８-2'!J696,"")</f>
        <v/>
      </c>
      <c r="I682" s="243" t="str">
        <f>IF('８-2'!K696&lt;&gt;"",'８-2'!K696,"")</f>
        <v/>
      </c>
      <c r="J682" s="253" t="str">
        <f>IF('８-2'!L696&lt;&gt;"",'８-2'!L696,"")</f>
        <v/>
      </c>
      <c r="K682" s="243" t="str">
        <f>IF('８-2'!M696&lt;&gt;"",'８-2'!M696,"")</f>
        <v/>
      </c>
    </row>
    <row r="683" spans="1:11" x14ac:dyDescent="0.45">
      <c r="A683" s="106"/>
      <c r="B683" s="653"/>
      <c r="C683" s="556"/>
      <c r="D683" s="670"/>
      <c r="E683" s="667"/>
      <c r="F683" s="556"/>
      <c r="G683" s="263" t="str">
        <f>IF('８-2'!I697&lt;&gt;"",'８-2'!I697,"")</f>
        <v/>
      </c>
      <c r="H683" s="253" t="str">
        <f>IF('８-2'!J697&lt;&gt;"",'８-2'!J697,"")</f>
        <v/>
      </c>
      <c r="I683" s="243" t="str">
        <f>IF('８-2'!K697&lt;&gt;"",'８-2'!K697,"")</f>
        <v/>
      </c>
      <c r="J683" s="253" t="str">
        <f>IF('８-2'!L697&lt;&gt;"",'８-2'!L697,"")</f>
        <v/>
      </c>
      <c r="K683" s="243" t="str">
        <f>IF('８-2'!M697&lt;&gt;"",'８-2'!M697,"")</f>
        <v/>
      </c>
    </row>
    <row r="684" spans="1:11" x14ac:dyDescent="0.45">
      <c r="A684" s="106"/>
      <c r="B684" s="653"/>
      <c r="C684" s="556"/>
      <c r="D684" s="670"/>
      <c r="E684" s="667"/>
      <c r="F684" s="556"/>
      <c r="G684" s="263" t="str">
        <f>IF('８-2'!I698&lt;&gt;"",'８-2'!I698,"")</f>
        <v/>
      </c>
      <c r="H684" s="253" t="str">
        <f>IF('８-2'!J698&lt;&gt;"",'８-2'!J698,"")</f>
        <v/>
      </c>
      <c r="I684" s="243" t="str">
        <f>IF('８-2'!K698&lt;&gt;"",'８-2'!K698,"")</f>
        <v/>
      </c>
      <c r="J684" s="253" t="str">
        <f>IF('８-2'!L698&lt;&gt;"",'８-2'!L698,"")</f>
        <v/>
      </c>
      <c r="K684" s="243" t="str">
        <f>IF('８-2'!M698&lt;&gt;"",'８-2'!M698,"")</f>
        <v/>
      </c>
    </row>
    <row r="685" spans="1:11" x14ac:dyDescent="0.45">
      <c r="A685" s="106"/>
      <c r="B685" s="653"/>
      <c r="C685" s="556"/>
      <c r="D685" s="670"/>
      <c r="E685" s="667"/>
      <c r="F685" s="556"/>
      <c r="G685" s="263" t="str">
        <f>IF('８-2'!I699&lt;&gt;"",'８-2'!I699,"")</f>
        <v/>
      </c>
      <c r="H685" s="253" t="str">
        <f>IF('８-2'!J699&lt;&gt;"",'８-2'!J699,"")</f>
        <v/>
      </c>
      <c r="I685" s="243" t="str">
        <f>IF('８-2'!K699&lt;&gt;"",'８-2'!K699,"")</f>
        <v/>
      </c>
      <c r="J685" s="253" t="str">
        <f>IF('８-2'!L699&lt;&gt;"",'８-2'!L699,"")</f>
        <v/>
      </c>
      <c r="K685" s="243" t="str">
        <f>IF('８-2'!M699&lt;&gt;"",'８-2'!M699,"")</f>
        <v/>
      </c>
    </row>
    <row r="686" spans="1:11" x14ac:dyDescent="0.45">
      <c r="A686" s="106"/>
      <c r="B686" s="653"/>
      <c r="C686" s="556"/>
      <c r="D686" s="670"/>
      <c r="E686" s="667"/>
      <c r="F686" s="556"/>
      <c r="G686" s="263" t="str">
        <f>IF('８-2'!I700&lt;&gt;"",'８-2'!I700,"")</f>
        <v/>
      </c>
      <c r="H686" s="253" t="str">
        <f>IF('８-2'!J700&lt;&gt;"",'８-2'!J700,"")</f>
        <v/>
      </c>
      <c r="I686" s="243" t="str">
        <f>IF('８-2'!K700&lt;&gt;"",'８-2'!K700,"")</f>
        <v/>
      </c>
      <c r="J686" s="253" t="str">
        <f>IF('８-2'!L700&lt;&gt;"",'８-2'!L700,"")</f>
        <v/>
      </c>
      <c r="K686" s="243" t="str">
        <f>IF('８-2'!M700&lt;&gt;"",'８-2'!M700,"")</f>
        <v/>
      </c>
    </row>
    <row r="687" spans="1:11" x14ac:dyDescent="0.45">
      <c r="A687" s="106"/>
      <c r="B687" s="653"/>
      <c r="C687" s="556"/>
      <c r="D687" s="670"/>
      <c r="E687" s="667"/>
      <c r="F687" s="556"/>
      <c r="G687" s="263" t="str">
        <f>IF('８-2'!I701&lt;&gt;"",'８-2'!I701,"")</f>
        <v/>
      </c>
      <c r="H687" s="253" t="str">
        <f>IF('８-2'!J701&lt;&gt;"",'８-2'!J701,"")</f>
        <v/>
      </c>
      <c r="I687" s="243" t="str">
        <f>IF('８-2'!K701&lt;&gt;"",'８-2'!K701,"")</f>
        <v/>
      </c>
      <c r="J687" s="253" t="str">
        <f>IF('８-2'!L701&lt;&gt;"",'８-2'!L701,"")</f>
        <v/>
      </c>
      <c r="K687" s="243" t="str">
        <f>IF('８-2'!M701&lt;&gt;"",'８-2'!M701,"")</f>
        <v/>
      </c>
    </row>
    <row r="688" spans="1:11" x14ac:dyDescent="0.45">
      <c r="A688" s="106"/>
      <c r="B688" s="653"/>
      <c r="C688" s="556"/>
      <c r="D688" s="670"/>
      <c r="E688" s="667"/>
      <c r="F688" s="556"/>
      <c r="G688" s="263" t="str">
        <f>IF('８-2'!I702&lt;&gt;"",'８-2'!I702,"")</f>
        <v/>
      </c>
      <c r="H688" s="253" t="str">
        <f>IF('８-2'!J702&lt;&gt;"",'８-2'!J702,"")</f>
        <v/>
      </c>
      <c r="I688" s="243" t="str">
        <f>IF('８-2'!K702&lt;&gt;"",'８-2'!K702,"")</f>
        <v/>
      </c>
      <c r="J688" s="253" t="str">
        <f>IF('８-2'!L702&lt;&gt;"",'８-2'!L702,"")</f>
        <v/>
      </c>
      <c r="K688" s="243" t="str">
        <f>IF('８-2'!M702&lt;&gt;"",'８-2'!M702,"")</f>
        <v/>
      </c>
    </row>
    <row r="689" spans="1:11" x14ac:dyDescent="0.45">
      <c r="A689" s="106"/>
      <c r="B689" s="653"/>
      <c r="C689" s="556"/>
      <c r="D689" s="670"/>
      <c r="E689" s="667"/>
      <c r="F689" s="556"/>
      <c r="G689" s="263" t="str">
        <f>IF('８-2'!I703&lt;&gt;"",'８-2'!I703,"")</f>
        <v/>
      </c>
      <c r="H689" s="253" t="str">
        <f>IF('８-2'!J703&lt;&gt;"",'８-2'!J703,"")</f>
        <v/>
      </c>
      <c r="I689" s="243" t="str">
        <f>IF('８-2'!K703&lt;&gt;"",'８-2'!K703,"")</f>
        <v/>
      </c>
      <c r="J689" s="253" t="str">
        <f>IF('８-2'!L703&lt;&gt;"",'８-2'!L703,"")</f>
        <v/>
      </c>
      <c r="K689" s="243" t="str">
        <f>IF('８-2'!M703&lt;&gt;"",'８-2'!M703,"")</f>
        <v/>
      </c>
    </row>
    <row r="690" spans="1:11" x14ac:dyDescent="0.45">
      <c r="A690" s="106"/>
      <c r="B690" s="653"/>
      <c r="C690" s="556"/>
      <c r="D690" s="670"/>
      <c r="E690" s="667"/>
      <c r="F690" s="556"/>
      <c r="G690" s="263" t="str">
        <f>IF('８-2'!I704&lt;&gt;"",'８-2'!I704,"")</f>
        <v/>
      </c>
      <c r="H690" s="253" t="str">
        <f>IF('８-2'!J704&lt;&gt;"",'８-2'!J704,"")</f>
        <v/>
      </c>
      <c r="I690" s="243" t="str">
        <f>IF('８-2'!K704&lt;&gt;"",'８-2'!K704,"")</f>
        <v/>
      </c>
      <c r="J690" s="253" t="str">
        <f>IF('８-2'!L704&lt;&gt;"",'８-2'!L704,"")</f>
        <v/>
      </c>
      <c r="K690" s="243" t="str">
        <f>IF('８-2'!M704&lt;&gt;"",'８-2'!M704,"")</f>
        <v/>
      </c>
    </row>
    <row r="691" spans="1:11" x14ac:dyDescent="0.45">
      <c r="A691" s="106"/>
      <c r="B691" s="653"/>
      <c r="C691" s="556"/>
      <c r="D691" s="670"/>
      <c r="E691" s="667"/>
      <c r="F691" s="556"/>
      <c r="G691" s="263" t="str">
        <f>IF('８-2'!I705&lt;&gt;"",'８-2'!I705,"")</f>
        <v/>
      </c>
      <c r="H691" s="253" t="str">
        <f>IF('８-2'!J705&lt;&gt;"",'８-2'!J705,"")</f>
        <v/>
      </c>
      <c r="I691" s="243" t="str">
        <f>IF('８-2'!K705&lt;&gt;"",'８-2'!K705,"")</f>
        <v/>
      </c>
      <c r="J691" s="253" t="str">
        <f>IF('８-2'!L705&lt;&gt;"",'８-2'!L705,"")</f>
        <v/>
      </c>
      <c r="K691" s="243" t="str">
        <f>IF('８-2'!M705&lt;&gt;"",'８-2'!M705,"")</f>
        <v/>
      </c>
    </row>
    <row r="692" spans="1:11" x14ac:dyDescent="0.45">
      <c r="A692" s="106"/>
      <c r="B692" s="653"/>
      <c r="C692" s="556"/>
      <c r="D692" s="670"/>
      <c r="E692" s="667"/>
      <c r="F692" s="556"/>
      <c r="G692" s="263" t="str">
        <f>IF('８-2'!I706&lt;&gt;"",'８-2'!I706,"")</f>
        <v/>
      </c>
      <c r="H692" s="253" t="str">
        <f>IF('８-2'!J706&lt;&gt;"",'８-2'!J706,"")</f>
        <v/>
      </c>
      <c r="I692" s="243" t="str">
        <f>IF('８-2'!K706&lt;&gt;"",'８-2'!K706,"")</f>
        <v/>
      </c>
      <c r="J692" s="253" t="str">
        <f>IF('８-2'!L706&lt;&gt;"",'８-2'!L706,"")</f>
        <v/>
      </c>
      <c r="K692" s="243" t="str">
        <f>IF('８-2'!M706&lt;&gt;"",'８-2'!M706,"")</f>
        <v/>
      </c>
    </row>
    <row r="693" spans="1:11" x14ac:dyDescent="0.45">
      <c r="A693" s="106"/>
      <c r="B693" s="653"/>
      <c r="C693" s="556"/>
      <c r="D693" s="670"/>
      <c r="E693" s="667"/>
      <c r="F693" s="556"/>
      <c r="G693" s="263" t="str">
        <f>IF('８-2'!I707&lt;&gt;"",'８-2'!I707,"")</f>
        <v/>
      </c>
      <c r="H693" s="253" t="str">
        <f>IF('８-2'!J707&lt;&gt;"",'８-2'!J707,"")</f>
        <v/>
      </c>
      <c r="I693" s="243" t="str">
        <f>IF('８-2'!K707&lt;&gt;"",'８-2'!K707,"")</f>
        <v/>
      </c>
      <c r="J693" s="253" t="str">
        <f>IF('８-2'!L707&lt;&gt;"",'８-2'!L707,"")</f>
        <v/>
      </c>
      <c r="K693" s="243" t="str">
        <f>IF('８-2'!M707&lt;&gt;"",'８-2'!M707,"")</f>
        <v/>
      </c>
    </row>
    <row r="694" spans="1:11" x14ac:dyDescent="0.45">
      <c r="A694" s="106"/>
      <c r="B694" s="653"/>
      <c r="C694" s="556"/>
      <c r="D694" s="670"/>
      <c r="E694" s="667"/>
      <c r="F694" s="556"/>
      <c r="G694" s="263" t="str">
        <f>IF('８-2'!I708&lt;&gt;"",'８-2'!I708,"")</f>
        <v/>
      </c>
      <c r="H694" s="253" t="str">
        <f>IF('８-2'!J708&lt;&gt;"",'８-2'!J708,"")</f>
        <v/>
      </c>
      <c r="I694" s="243" t="str">
        <f>IF('８-2'!K708&lt;&gt;"",'８-2'!K708,"")</f>
        <v/>
      </c>
      <c r="J694" s="253" t="str">
        <f>IF('８-2'!L708&lt;&gt;"",'８-2'!L708,"")</f>
        <v/>
      </c>
      <c r="K694" s="243" t="str">
        <f>IF('８-2'!M708&lt;&gt;"",'８-2'!M708,"")</f>
        <v/>
      </c>
    </row>
    <row r="695" spans="1:11" x14ac:dyDescent="0.45">
      <c r="A695" s="106"/>
      <c r="B695" s="653"/>
      <c r="C695" s="556"/>
      <c r="D695" s="670"/>
      <c r="E695" s="667"/>
      <c r="F695" s="556"/>
      <c r="G695" s="263" t="str">
        <f>IF('８-2'!I709&lt;&gt;"",'８-2'!I709,"")</f>
        <v/>
      </c>
      <c r="H695" s="253" t="str">
        <f>IF('８-2'!J709&lt;&gt;"",'８-2'!J709,"")</f>
        <v/>
      </c>
      <c r="I695" s="243" t="str">
        <f>IF('８-2'!K709&lt;&gt;"",'８-2'!K709,"")</f>
        <v/>
      </c>
      <c r="J695" s="253" t="str">
        <f>IF('８-2'!L709&lt;&gt;"",'８-2'!L709,"")</f>
        <v/>
      </c>
      <c r="K695" s="243" t="str">
        <f>IF('８-2'!M709&lt;&gt;"",'８-2'!M709,"")</f>
        <v/>
      </c>
    </row>
    <row r="696" spans="1:11" x14ac:dyDescent="0.45">
      <c r="A696" s="106"/>
      <c r="B696" s="653"/>
      <c r="C696" s="556"/>
      <c r="D696" s="670"/>
      <c r="E696" s="667"/>
      <c r="F696" s="556"/>
      <c r="G696" s="263" t="str">
        <f>IF('８-2'!I710&lt;&gt;"",'８-2'!I710,"")</f>
        <v/>
      </c>
      <c r="H696" s="253" t="str">
        <f>IF('８-2'!J710&lt;&gt;"",'８-2'!J710,"")</f>
        <v/>
      </c>
      <c r="I696" s="243" t="str">
        <f>IF('８-2'!K710&lt;&gt;"",'８-2'!K710,"")</f>
        <v/>
      </c>
      <c r="J696" s="253" t="str">
        <f>IF('８-2'!L710&lt;&gt;"",'８-2'!L710,"")</f>
        <v/>
      </c>
      <c r="K696" s="243" t="str">
        <f>IF('８-2'!M710&lt;&gt;"",'８-2'!M710,"")</f>
        <v/>
      </c>
    </row>
    <row r="697" spans="1:11" x14ac:dyDescent="0.45">
      <c r="A697" s="106"/>
      <c r="B697" s="653"/>
      <c r="C697" s="556"/>
      <c r="D697" s="670"/>
      <c r="E697" s="667"/>
      <c r="F697" s="556"/>
      <c r="G697" s="263" t="str">
        <f>IF('８-2'!I711&lt;&gt;"",'８-2'!I711,"")</f>
        <v/>
      </c>
      <c r="H697" s="253" t="str">
        <f>IF('８-2'!J711&lt;&gt;"",'８-2'!J711,"")</f>
        <v/>
      </c>
      <c r="I697" s="243" t="str">
        <f>IF('８-2'!K711&lt;&gt;"",'８-2'!K711,"")</f>
        <v/>
      </c>
      <c r="J697" s="253" t="str">
        <f>IF('８-2'!L711&lt;&gt;"",'８-2'!L711,"")</f>
        <v/>
      </c>
      <c r="K697" s="243" t="str">
        <f>IF('８-2'!M711&lt;&gt;"",'８-2'!M711,"")</f>
        <v/>
      </c>
    </row>
    <row r="698" spans="1:11" x14ac:dyDescent="0.45">
      <c r="A698" s="106"/>
      <c r="B698" s="653"/>
      <c r="C698" s="556"/>
      <c r="D698" s="670"/>
      <c r="E698" s="667"/>
      <c r="F698" s="556"/>
      <c r="G698" s="263" t="str">
        <f>IF('８-2'!I712&lt;&gt;"",'８-2'!I712,"")</f>
        <v/>
      </c>
      <c r="H698" s="253" t="str">
        <f>IF('８-2'!J712&lt;&gt;"",'８-2'!J712,"")</f>
        <v/>
      </c>
      <c r="I698" s="243" t="str">
        <f>IF('８-2'!K712&lt;&gt;"",'８-2'!K712,"")</f>
        <v/>
      </c>
      <c r="J698" s="253" t="str">
        <f>IF('８-2'!L712&lt;&gt;"",'８-2'!L712,"")</f>
        <v/>
      </c>
      <c r="K698" s="243" t="str">
        <f>IF('８-2'!M712&lt;&gt;"",'８-2'!M712,"")</f>
        <v/>
      </c>
    </row>
    <row r="699" spans="1:11" x14ac:dyDescent="0.45">
      <c r="A699" s="106"/>
      <c r="B699" s="653"/>
      <c r="C699" s="556"/>
      <c r="D699" s="670"/>
      <c r="E699" s="667"/>
      <c r="F699" s="556"/>
      <c r="G699" s="263" t="str">
        <f>IF('８-2'!I713&lt;&gt;"",'８-2'!I713,"")</f>
        <v/>
      </c>
      <c r="H699" s="253" t="str">
        <f>IF('８-2'!J713&lt;&gt;"",'８-2'!J713,"")</f>
        <v/>
      </c>
      <c r="I699" s="243" t="str">
        <f>IF('８-2'!K713&lt;&gt;"",'８-2'!K713,"")</f>
        <v/>
      </c>
      <c r="J699" s="253" t="str">
        <f>IF('８-2'!L713&lt;&gt;"",'８-2'!L713,"")</f>
        <v/>
      </c>
      <c r="K699" s="243" t="str">
        <f>IF('８-2'!M713&lt;&gt;"",'８-2'!M713,"")</f>
        <v/>
      </c>
    </row>
    <row r="700" spans="1:11" x14ac:dyDescent="0.45">
      <c r="A700" s="106"/>
      <c r="B700" s="653"/>
      <c r="C700" s="556"/>
      <c r="D700" s="670"/>
      <c r="E700" s="667"/>
      <c r="F700" s="556"/>
      <c r="G700" s="263" t="str">
        <f>IF('８-2'!I714&lt;&gt;"",'８-2'!I714,"")</f>
        <v/>
      </c>
      <c r="H700" s="253" t="str">
        <f>IF('８-2'!J714&lt;&gt;"",'８-2'!J714,"")</f>
        <v/>
      </c>
      <c r="I700" s="243" t="str">
        <f>IF('８-2'!K714&lt;&gt;"",'８-2'!K714,"")</f>
        <v/>
      </c>
      <c r="J700" s="253" t="str">
        <f>IF('８-2'!L714&lt;&gt;"",'８-2'!L714,"")</f>
        <v/>
      </c>
      <c r="K700" s="243" t="str">
        <f>IF('８-2'!M714&lt;&gt;"",'８-2'!M714,"")</f>
        <v/>
      </c>
    </row>
    <row r="701" spans="1:11" x14ac:dyDescent="0.45">
      <c r="A701" s="106"/>
      <c r="B701" s="653"/>
      <c r="C701" s="556"/>
      <c r="D701" s="670"/>
      <c r="E701" s="667"/>
      <c r="F701" s="556"/>
      <c r="G701" s="263" t="str">
        <f>IF('８-2'!I715&lt;&gt;"",'８-2'!I715,"")</f>
        <v/>
      </c>
      <c r="H701" s="253" t="str">
        <f>IF('８-2'!J715&lt;&gt;"",'８-2'!J715,"")</f>
        <v/>
      </c>
      <c r="I701" s="243" t="str">
        <f>IF('８-2'!K715&lt;&gt;"",'８-2'!K715,"")</f>
        <v/>
      </c>
      <c r="J701" s="253" t="str">
        <f>IF('８-2'!L715&lt;&gt;"",'８-2'!L715,"")</f>
        <v/>
      </c>
      <c r="K701" s="243" t="str">
        <f>IF('８-2'!M715&lt;&gt;"",'８-2'!M715,"")</f>
        <v/>
      </c>
    </row>
    <row r="702" spans="1:11" x14ac:dyDescent="0.45">
      <c r="A702" s="106"/>
      <c r="B702" s="653"/>
      <c r="C702" s="556"/>
      <c r="D702" s="670"/>
      <c r="E702" s="667"/>
      <c r="F702" s="556"/>
      <c r="G702" s="263" t="str">
        <f>IF('８-2'!I716&lt;&gt;"",'８-2'!I716,"")</f>
        <v/>
      </c>
      <c r="H702" s="253" t="str">
        <f>IF('８-2'!J716&lt;&gt;"",'８-2'!J716,"")</f>
        <v/>
      </c>
      <c r="I702" s="243" t="str">
        <f>IF('８-2'!K716&lt;&gt;"",'８-2'!K716,"")</f>
        <v/>
      </c>
      <c r="J702" s="253" t="str">
        <f>IF('８-2'!L716&lt;&gt;"",'８-2'!L716,"")</f>
        <v/>
      </c>
      <c r="K702" s="243" t="str">
        <f>IF('８-2'!M716&lt;&gt;"",'８-2'!M716,"")</f>
        <v/>
      </c>
    </row>
    <row r="703" spans="1:11" ht="15.6" thickBot="1" x14ac:dyDescent="0.5">
      <c r="A703" s="106"/>
      <c r="B703" s="654"/>
      <c r="C703" s="557"/>
      <c r="D703" s="671"/>
      <c r="E703" s="668"/>
      <c r="F703" s="557"/>
      <c r="G703" s="269" t="str">
        <f>IF('８-2'!I717&lt;&gt;"",'８-2'!I717,"")</f>
        <v/>
      </c>
      <c r="H703" s="255" t="str">
        <f>IF('８-2'!J717&lt;&gt;"",'８-2'!J717,"")</f>
        <v/>
      </c>
      <c r="I703" s="247" t="str">
        <f>IF('８-2'!K717&lt;&gt;"",'８-2'!K717,"")</f>
        <v/>
      </c>
      <c r="J703" s="255" t="str">
        <f>IF('８-2'!L717&lt;&gt;"",'８-2'!L717,"")</f>
        <v/>
      </c>
      <c r="K703" s="247" t="str">
        <f>IF('８-2'!M717&lt;&gt;"",'８-2'!M717,"")</f>
        <v/>
      </c>
    </row>
    <row r="704" spans="1:11" x14ac:dyDescent="0.45">
      <c r="A704" s="106"/>
      <c r="B704" s="108"/>
      <c r="C704" s="106"/>
      <c r="D704" s="106"/>
      <c r="E704" s="106"/>
      <c r="F704" s="106"/>
      <c r="G704" s="106"/>
      <c r="H704" s="106"/>
      <c r="I704" s="106"/>
      <c r="J704" s="106"/>
      <c r="K704" s="106"/>
    </row>
  </sheetData>
  <mergeCells count="106">
    <mergeCell ref="F669:F703"/>
    <mergeCell ref="E669:E703"/>
    <mergeCell ref="D669:D703"/>
    <mergeCell ref="B599:B633"/>
    <mergeCell ref="C634:C668"/>
    <mergeCell ref="B634:B668"/>
    <mergeCell ref="F424:F458"/>
    <mergeCell ref="E424:E458"/>
    <mergeCell ref="F459:F493"/>
    <mergeCell ref="E459:E493"/>
    <mergeCell ref="D459:D493"/>
    <mergeCell ref="F494:F528"/>
    <mergeCell ref="E494:E528"/>
    <mergeCell ref="D494:D528"/>
    <mergeCell ref="F529:F563"/>
    <mergeCell ref="E529:E563"/>
    <mergeCell ref="D529:D563"/>
    <mergeCell ref="F564:F598"/>
    <mergeCell ref="E564:E598"/>
    <mergeCell ref="D564:D598"/>
    <mergeCell ref="F599:F633"/>
    <mergeCell ref="E599:E633"/>
    <mergeCell ref="D599:D633"/>
    <mergeCell ref="F634:F668"/>
    <mergeCell ref="D634:D668"/>
    <mergeCell ref="F284:F318"/>
    <mergeCell ref="E284:E318"/>
    <mergeCell ref="D284:D318"/>
    <mergeCell ref="C284:C318"/>
    <mergeCell ref="B284:B318"/>
    <mergeCell ref="F319:F353"/>
    <mergeCell ref="E319:E353"/>
    <mergeCell ref="D319:D353"/>
    <mergeCell ref="C319:C353"/>
    <mergeCell ref="B319:B353"/>
    <mergeCell ref="C599:C633"/>
    <mergeCell ref="C179:C213"/>
    <mergeCell ref="B179:B213"/>
    <mergeCell ref="F214:F248"/>
    <mergeCell ref="E214:E248"/>
    <mergeCell ref="D214:D248"/>
    <mergeCell ref="C214:C248"/>
    <mergeCell ref="B214:B248"/>
    <mergeCell ref="F249:F283"/>
    <mergeCell ref="E249:E283"/>
    <mergeCell ref="D249:D283"/>
    <mergeCell ref="C249:C283"/>
    <mergeCell ref="B249:B283"/>
    <mergeCell ref="G2:G3"/>
    <mergeCell ref="H2:I2"/>
    <mergeCell ref="J2:K2"/>
    <mergeCell ref="B2:C3"/>
    <mergeCell ref="D2:F2"/>
    <mergeCell ref="B4:B38"/>
    <mergeCell ref="C4:C38"/>
    <mergeCell ref="D4:D38"/>
    <mergeCell ref="E4:E38"/>
    <mergeCell ref="F4:F38"/>
    <mergeCell ref="F144:F178"/>
    <mergeCell ref="E144:E178"/>
    <mergeCell ref="D144:D178"/>
    <mergeCell ref="C144:C178"/>
    <mergeCell ref="B144:B178"/>
    <mergeCell ref="F179:F213"/>
    <mergeCell ref="E179:E213"/>
    <mergeCell ref="D179:D213"/>
    <mergeCell ref="B1:C1"/>
    <mergeCell ref="D39:D73"/>
    <mergeCell ref="E39:E73"/>
    <mergeCell ref="F39:F73"/>
    <mergeCell ref="B74:B108"/>
    <mergeCell ref="C74:C108"/>
    <mergeCell ref="D74:D108"/>
    <mergeCell ref="E74:E108"/>
    <mergeCell ref="F74:F108"/>
    <mergeCell ref="B109:B143"/>
    <mergeCell ref="F109:F143"/>
    <mergeCell ref="E109:E143"/>
    <mergeCell ref="D109:D143"/>
    <mergeCell ref="C109:C143"/>
    <mergeCell ref="B39:B73"/>
    <mergeCell ref="C39:C73"/>
    <mergeCell ref="C669:C703"/>
    <mergeCell ref="B669:B703"/>
    <mergeCell ref="F354:F388"/>
    <mergeCell ref="E354:E388"/>
    <mergeCell ref="D354:D388"/>
    <mergeCell ref="C354:C388"/>
    <mergeCell ref="B354:B388"/>
    <mergeCell ref="F389:F423"/>
    <mergeCell ref="E389:E423"/>
    <mergeCell ref="D389:D423"/>
    <mergeCell ref="C389:C423"/>
    <mergeCell ref="B389:B423"/>
    <mergeCell ref="D424:D458"/>
    <mergeCell ref="C424:C458"/>
    <mergeCell ref="B424:B458"/>
    <mergeCell ref="C459:C493"/>
    <mergeCell ref="B459:B493"/>
    <mergeCell ref="C494:C528"/>
    <mergeCell ref="B494:B528"/>
    <mergeCell ref="C529:C563"/>
    <mergeCell ref="B529:B563"/>
    <mergeCell ref="C564:C598"/>
    <mergeCell ref="B564:B598"/>
    <mergeCell ref="E634:E668"/>
  </mergeCells>
  <phoneticPr fontId="1"/>
  <hyperlinks>
    <hyperlink ref="B1:C1" location="'シナリオ検討シート（2‐1）【ヒューマンエラー】'!A1" display="シート[7-1][8-2]を用いて入力した場合はコチラ" xr:uid="{00000000-0004-0000-0F00-000000000000}"/>
  </hyperlinks>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
  <sheetViews>
    <sheetView zoomScale="115" zoomScaleNormal="115" workbookViewId="0">
      <pane ySplit="2" topLeftCell="A3" activePane="bottomLeft" state="frozen"/>
      <selection pane="bottomLeft" activeCell="B4" sqref="B4"/>
    </sheetView>
  </sheetViews>
  <sheetFormatPr defaultColWidth="8.796875" defaultRowHeight="14.4" x14ac:dyDescent="0.45"/>
  <cols>
    <col min="1" max="1" width="28.09765625" style="68" bestFit="1" customWidth="1"/>
    <col min="2" max="2" width="89.5" style="68" customWidth="1"/>
    <col min="3" max="16384" width="8.796875" style="68"/>
  </cols>
  <sheetData>
    <row r="1" spans="1:2" ht="22.8" x14ac:dyDescent="0.45">
      <c r="A1" s="672" t="s">
        <v>173</v>
      </c>
      <c r="B1" s="672"/>
    </row>
    <row r="2" spans="1:2" ht="16.2" x14ac:dyDescent="0.45">
      <c r="A2" s="71" t="s">
        <v>175</v>
      </c>
      <c r="B2" s="71" t="s">
        <v>176</v>
      </c>
    </row>
    <row r="3" spans="1:2" ht="144" x14ac:dyDescent="0.45">
      <c r="A3" s="36" t="s">
        <v>174</v>
      </c>
      <c r="B3" s="72" t="s">
        <v>297</v>
      </c>
    </row>
    <row r="4" spans="1:2" ht="144" x14ac:dyDescent="0.45">
      <c r="A4" s="36" t="s">
        <v>177</v>
      </c>
      <c r="B4" s="72" t="s">
        <v>298</v>
      </c>
    </row>
  </sheetData>
  <mergeCells count="1">
    <mergeCell ref="A1:B1"/>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
  <sheetViews>
    <sheetView zoomScale="115" zoomScaleNormal="115" workbookViewId="0">
      <pane xSplit="1" ySplit="2" topLeftCell="B3" activePane="bottomRight" state="frozen"/>
      <selection pane="topRight" activeCell="B1" sqref="B1"/>
      <selection pane="bottomLeft" activeCell="A3" sqref="A3"/>
      <selection pane="bottomRight" activeCell="C4" sqref="C4"/>
    </sheetView>
  </sheetViews>
  <sheetFormatPr defaultColWidth="8.796875" defaultRowHeight="14.4" x14ac:dyDescent="0.45"/>
  <cols>
    <col min="1" max="1" width="15.3984375" style="68" bestFit="1" customWidth="1"/>
    <col min="2" max="2" width="14.19921875" style="68" bestFit="1" customWidth="1"/>
    <col min="3" max="3" width="89.5" style="68" customWidth="1"/>
    <col min="4" max="4" width="32.09765625" style="68" customWidth="1"/>
    <col min="5" max="16384" width="8.796875" style="68"/>
  </cols>
  <sheetData>
    <row r="1" spans="1:4" ht="22.8" x14ac:dyDescent="0.45">
      <c r="A1" s="672" t="s">
        <v>178</v>
      </c>
      <c r="B1" s="672"/>
      <c r="C1" s="672"/>
      <c r="D1" s="672"/>
    </row>
    <row r="2" spans="1:4" ht="16.2" x14ac:dyDescent="0.45">
      <c r="A2" s="677" t="s">
        <v>179</v>
      </c>
      <c r="B2" s="678"/>
      <c r="C2" s="71" t="s">
        <v>180</v>
      </c>
      <c r="D2" s="71" t="s">
        <v>176</v>
      </c>
    </row>
    <row r="3" spans="1:4" ht="57.6" x14ac:dyDescent="0.45">
      <c r="A3" s="675" t="s">
        <v>181</v>
      </c>
      <c r="B3" s="36" t="s">
        <v>182</v>
      </c>
      <c r="C3" s="72" t="s">
        <v>296</v>
      </c>
      <c r="D3" s="73" t="s">
        <v>199</v>
      </c>
    </row>
    <row r="4" spans="1:4" ht="129.6" x14ac:dyDescent="0.45">
      <c r="A4" s="676"/>
      <c r="B4" s="36" t="s">
        <v>183</v>
      </c>
      <c r="C4" s="72" t="s">
        <v>284</v>
      </c>
      <c r="D4" s="74" t="s">
        <v>214</v>
      </c>
    </row>
    <row r="5" spans="1:4" ht="72" x14ac:dyDescent="0.45">
      <c r="A5" s="675" t="s">
        <v>184</v>
      </c>
      <c r="B5" s="36" t="s">
        <v>185</v>
      </c>
      <c r="C5" s="72" t="s">
        <v>193</v>
      </c>
      <c r="D5" s="72" t="s">
        <v>299</v>
      </c>
    </row>
    <row r="6" spans="1:4" ht="43.2" x14ac:dyDescent="0.45">
      <c r="A6" s="676"/>
      <c r="B6" s="69" t="s">
        <v>186</v>
      </c>
      <c r="C6" s="67" t="s">
        <v>194</v>
      </c>
      <c r="D6" s="72" t="s">
        <v>200</v>
      </c>
    </row>
    <row r="7" spans="1:4" ht="57.6" x14ac:dyDescent="0.45">
      <c r="A7" s="673" t="s">
        <v>191</v>
      </c>
      <c r="B7" s="69" t="s">
        <v>187</v>
      </c>
      <c r="C7" s="67" t="s">
        <v>195</v>
      </c>
      <c r="D7" s="72" t="s">
        <v>201</v>
      </c>
    </row>
    <row r="8" spans="1:4" ht="28.8" x14ac:dyDescent="0.45">
      <c r="A8" s="674"/>
      <c r="B8" s="69" t="s">
        <v>188</v>
      </c>
      <c r="C8" s="69" t="s">
        <v>196</v>
      </c>
      <c r="D8" s="72" t="s">
        <v>202</v>
      </c>
    </row>
    <row r="9" spans="1:4" ht="129.6" x14ac:dyDescent="0.45">
      <c r="A9" s="673" t="s">
        <v>192</v>
      </c>
      <c r="B9" s="69" t="s">
        <v>189</v>
      </c>
      <c r="C9" s="67" t="s">
        <v>197</v>
      </c>
      <c r="D9" s="72" t="s">
        <v>203</v>
      </c>
    </row>
    <row r="10" spans="1:4" ht="43.2" x14ac:dyDescent="0.45">
      <c r="A10" s="674"/>
      <c r="B10" s="69" t="s">
        <v>190</v>
      </c>
      <c r="C10" s="67" t="s">
        <v>198</v>
      </c>
      <c r="D10" s="72" t="s">
        <v>204</v>
      </c>
    </row>
  </sheetData>
  <mergeCells count="6">
    <mergeCell ref="A1:D1"/>
    <mergeCell ref="A9:A10"/>
    <mergeCell ref="A7:A8"/>
    <mergeCell ref="A5:A6"/>
    <mergeCell ref="A3:A4"/>
    <mergeCell ref="A2:B2"/>
  </mergeCells>
  <phoneticPr fontId="1"/>
  <hyperlinks>
    <hyperlink ref="D4" location="静電気火花発現防止対策例!A1" display="対策例はコチラ"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8"/>
  <sheetViews>
    <sheetView zoomScale="115" zoomScaleNormal="115" workbookViewId="0">
      <pane ySplit="2" topLeftCell="A3" activePane="bottomLeft" state="frozen"/>
      <selection pane="bottomLeft" activeCell="B3" sqref="B3"/>
    </sheetView>
  </sheetViews>
  <sheetFormatPr defaultColWidth="8.796875" defaultRowHeight="14.4" x14ac:dyDescent="0.45"/>
  <cols>
    <col min="1" max="1" width="28.09765625" style="68" bestFit="1" customWidth="1"/>
    <col min="2" max="2" width="89.5" style="68" customWidth="1"/>
    <col min="3" max="16384" width="8.796875" style="68"/>
  </cols>
  <sheetData>
    <row r="1" spans="1:3" ht="22.8" x14ac:dyDescent="0.45">
      <c r="A1" s="672" t="s">
        <v>206</v>
      </c>
      <c r="B1" s="672"/>
    </row>
    <row r="2" spans="1:3" ht="16.2" x14ac:dyDescent="0.45">
      <c r="A2" s="71" t="s">
        <v>175</v>
      </c>
      <c r="B2" s="71" t="s">
        <v>205</v>
      </c>
    </row>
    <row r="3" spans="1:3" ht="86.4" x14ac:dyDescent="0.45">
      <c r="A3" s="36" t="s">
        <v>207</v>
      </c>
      <c r="B3" s="72" t="s">
        <v>300</v>
      </c>
    </row>
    <row r="4" spans="1:3" ht="43.2" x14ac:dyDescent="0.45">
      <c r="A4" s="36" t="s">
        <v>208</v>
      </c>
      <c r="B4" s="72" t="s">
        <v>292</v>
      </c>
    </row>
    <row r="5" spans="1:3" ht="115.2" x14ac:dyDescent="0.45">
      <c r="A5" s="36" t="s">
        <v>209</v>
      </c>
      <c r="B5" s="72" t="s">
        <v>293</v>
      </c>
      <c r="C5" s="70"/>
    </row>
    <row r="6" spans="1:3" ht="57.6" x14ac:dyDescent="0.45">
      <c r="A6" s="69" t="s">
        <v>210</v>
      </c>
      <c r="B6" s="67" t="s">
        <v>213</v>
      </c>
    </row>
    <row r="7" spans="1:3" ht="43.2" x14ac:dyDescent="0.45">
      <c r="A7" s="69" t="s">
        <v>211</v>
      </c>
      <c r="B7" s="67" t="s">
        <v>294</v>
      </c>
    </row>
    <row r="8" spans="1:3" ht="86.4" x14ac:dyDescent="0.45">
      <c r="A8" s="69" t="s">
        <v>212</v>
      </c>
      <c r="B8" s="67" t="s">
        <v>295</v>
      </c>
    </row>
  </sheetData>
  <mergeCells count="1">
    <mergeCell ref="A1:B1"/>
  </mergeCells>
  <phoneticPr fontId="1"/>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zoomScale="115" zoomScaleNormal="115" workbookViewId="0">
      <selection activeCell="B9" sqref="B9"/>
    </sheetView>
  </sheetViews>
  <sheetFormatPr defaultColWidth="8.796875" defaultRowHeight="15" x14ac:dyDescent="0.45"/>
  <cols>
    <col min="1" max="1" width="51.5" style="1" customWidth="1"/>
    <col min="2" max="2" width="69.796875" style="1" customWidth="1"/>
    <col min="3" max="16384" width="8.796875" style="1"/>
  </cols>
  <sheetData>
    <row r="1" spans="1:2" s="157" customFormat="1" ht="22.8" x14ac:dyDescent="0.45">
      <c r="A1" s="679" t="s">
        <v>260</v>
      </c>
      <c r="B1" s="679"/>
    </row>
    <row r="2" spans="1:2" ht="57.6" x14ac:dyDescent="0.45">
      <c r="A2" s="158" t="s">
        <v>263</v>
      </c>
      <c r="B2" s="67" t="s">
        <v>261</v>
      </c>
    </row>
    <row r="3" spans="1:2" ht="48.6" x14ac:dyDescent="0.45">
      <c r="A3" s="158" t="s">
        <v>262</v>
      </c>
      <c r="B3" s="69" t="s">
        <v>264</v>
      </c>
    </row>
  </sheetData>
  <mergeCells count="1">
    <mergeCell ref="A1:B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1</vt:lpstr>
      <vt:lpstr>2</vt:lpstr>
      <vt:lpstr>3</vt:lpstr>
      <vt:lpstr>4</vt:lpstr>
      <vt:lpstr>5</vt:lpstr>
      <vt:lpstr>6</vt:lpstr>
      <vt:lpstr>★シート7の記入前に★</vt:lpstr>
      <vt:lpstr>7-1</vt:lpstr>
      <vt:lpstr>7-2</vt:lpstr>
      <vt:lpstr>８-1</vt:lpstr>
      <vt:lpstr>８-2</vt:lpstr>
      <vt:lpstr>作業条件確認シート</vt:lpstr>
      <vt:lpstr>引き金事象チェックシート</vt:lpstr>
      <vt:lpstr>シナリオ検討シート（１）【設備・装置・道具の不具合】</vt:lpstr>
      <vt:lpstr>シナリオ検討シート（2‐1）【ヒューマンエラー】</vt:lpstr>
      <vt:lpstr>シナリオ検討シート（2-2）【ヒューマンエラー】</vt:lpstr>
      <vt:lpstr>爆発性雰囲気形成防止対策例</vt:lpstr>
      <vt:lpstr>着火源発現防止対策例</vt:lpstr>
      <vt:lpstr>静電気火花発現防止対策例</vt:lpstr>
      <vt:lpstr>結果事象の記載方針</vt:lpstr>
      <vt:lpstr>'シナリオ検討シート（１）【設備・装置・道具の不具合】'!Print_Titles</vt:lpstr>
      <vt:lpstr>'シナリオ検討シート（2‐1）【ヒューマンエラー】'!Print_Titles</vt:lpstr>
      <vt:lpstr>'シナリオ検討シート（2-2）【ヒューマンエラー】'!Print_Titles</vt:lpstr>
      <vt:lpstr>引き金事象チェックシート!Print_Titles</vt:lpstr>
      <vt:lpstr>作業条件確認シート!Print_Titles</vt:lpstr>
    </vt:vector>
  </TitlesOfParts>
  <Company>MHIR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貴志 孝洋</dc:creator>
  <cp:lastModifiedBy>佐藤　じゅん</cp:lastModifiedBy>
  <cp:lastPrinted>2022-01-28T10:33:33Z</cp:lastPrinted>
  <dcterms:created xsi:type="dcterms:W3CDTF">2021-01-22T05:47:39Z</dcterms:created>
  <dcterms:modified xsi:type="dcterms:W3CDTF">2022-05-12T06:55:25Z</dcterms:modified>
</cp:coreProperties>
</file>